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Financa\Desktop\VITI 2020\"/>
    </mc:Choice>
  </mc:AlternateContent>
  <xr:revisionPtr revIDLastSave="0" documentId="13_ncr:1_{4BCBCD07-BE23-4AF8-9739-8728A273386C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E9" i="2"/>
  <c r="E24" i="2"/>
  <c r="E28" i="2"/>
  <c r="E31" i="2"/>
  <c r="E35" i="2"/>
  <c r="E34" i="2" s="1"/>
  <c r="E105" i="2" s="1"/>
  <c r="E42" i="2"/>
  <c r="E50" i="2"/>
  <c r="E62" i="2"/>
  <c r="E67" i="2"/>
  <c r="E70" i="2"/>
  <c r="E77" i="2"/>
  <c r="E81" i="2"/>
  <c r="E85" i="2"/>
  <c r="E95" i="2"/>
  <c r="E99" i="2"/>
  <c r="E101" i="2"/>
  <c r="P16" i="2" l="1"/>
  <c r="T16" i="2"/>
  <c r="S16" i="2"/>
  <c r="T14" i="2"/>
  <c r="T12" i="2"/>
  <c r="T10" i="2"/>
  <c r="Y8" i="1" l="1"/>
  <c r="Y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J9" i="1"/>
  <c r="O10" i="2"/>
  <c r="O14" i="2"/>
  <c r="O13" i="2"/>
  <c r="M11" i="2"/>
  <c r="O11" i="2" s="1"/>
  <c r="K104" i="2" l="1"/>
  <c r="J104" i="2"/>
  <c r="I104" i="2"/>
  <c r="F104" i="2"/>
  <c r="K103" i="2"/>
  <c r="J103" i="2"/>
  <c r="I103" i="2"/>
  <c r="F103" i="2"/>
  <c r="K102" i="2"/>
  <c r="J102" i="2"/>
  <c r="I102" i="2"/>
  <c r="F102" i="2"/>
  <c r="H101" i="2"/>
  <c r="G101" i="2"/>
  <c r="D101" i="2"/>
  <c r="K100" i="2"/>
  <c r="J100" i="2"/>
  <c r="J99" i="2" s="1"/>
  <c r="I100" i="2"/>
  <c r="I99" i="2" s="1"/>
  <c r="F100" i="2"/>
  <c r="F99" i="2" s="1"/>
  <c r="H99" i="2"/>
  <c r="G99" i="2"/>
  <c r="D99" i="2"/>
  <c r="K98" i="2"/>
  <c r="J98" i="2"/>
  <c r="I98" i="2"/>
  <c r="F98" i="2"/>
  <c r="F95" i="2" s="1"/>
  <c r="K97" i="2"/>
  <c r="J97" i="2"/>
  <c r="L97" i="2" s="1"/>
  <c r="I97" i="2"/>
  <c r="F97" i="2"/>
  <c r="K96" i="2"/>
  <c r="K95" i="2" s="1"/>
  <c r="J96" i="2"/>
  <c r="I96" i="2"/>
  <c r="F96" i="2"/>
  <c r="J95" i="2"/>
  <c r="H95" i="2"/>
  <c r="G95" i="2"/>
  <c r="D95" i="2"/>
  <c r="K94" i="2"/>
  <c r="J94" i="2"/>
  <c r="I94" i="2"/>
  <c r="F94" i="2"/>
  <c r="K93" i="2"/>
  <c r="J93" i="2"/>
  <c r="I93" i="2"/>
  <c r="F93" i="2"/>
  <c r="K92" i="2"/>
  <c r="J92" i="2"/>
  <c r="I92" i="2"/>
  <c r="F92" i="2"/>
  <c r="K91" i="2"/>
  <c r="J91" i="2"/>
  <c r="I91" i="2"/>
  <c r="F91" i="2"/>
  <c r="K90" i="2"/>
  <c r="J90" i="2"/>
  <c r="I90" i="2"/>
  <c r="F90" i="2"/>
  <c r="K89" i="2"/>
  <c r="J89" i="2"/>
  <c r="L89" i="2" s="1"/>
  <c r="I89" i="2"/>
  <c r="F89" i="2"/>
  <c r="K88" i="2"/>
  <c r="J88" i="2"/>
  <c r="I88" i="2"/>
  <c r="F88" i="2"/>
  <c r="K87" i="2"/>
  <c r="J87" i="2"/>
  <c r="L87" i="2" s="1"/>
  <c r="I87" i="2"/>
  <c r="F87" i="2"/>
  <c r="K86" i="2"/>
  <c r="J86" i="2"/>
  <c r="I86" i="2"/>
  <c r="F86" i="2"/>
  <c r="H85" i="2"/>
  <c r="G85" i="2"/>
  <c r="D85" i="2"/>
  <c r="K84" i="2"/>
  <c r="J84" i="2"/>
  <c r="I84" i="2"/>
  <c r="F84" i="2"/>
  <c r="K83" i="2"/>
  <c r="J83" i="2"/>
  <c r="I83" i="2"/>
  <c r="F83" i="2"/>
  <c r="K82" i="2"/>
  <c r="K81" i="2" s="1"/>
  <c r="J82" i="2"/>
  <c r="L82" i="2" s="1"/>
  <c r="I82" i="2"/>
  <c r="F82" i="2"/>
  <c r="H81" i="2"/>
  <c r="G81" i="2"/>
  <c r="D81" i="2"/>
  <c r="K80" i="2"/>
  <c r="L80" i="2" s="1"/>
  <c r="I80" i="2"/>
  <c r="F80" i="2"/>
  <c r="K79" i="2"/>
  <c r="L79" i="2" s="1"/>
  <c r="I79" i="2"/>
  <c r="F79" i="2"/>
  <c r="K78" i="2"/>
  <c r="I78" i="2"/>
  <c r="F78" i="2"/>
  <c r="J77" i="2"/>
  <c r="H77" i="2"/>
  <c r="G77" i="2"/>
  <c r="D77" i="2"/>
  <c r="K76" i="2"/>
  <c r="J76" i="2"/>
  <c r="L76" i="2" s="1"/>
  <c r="I76" i="2"/>
  <c r="F76" i="2"/>
  <c r="K75" i="2"/>
  <c r="J75" i="2"/>
  <c r="I75" i="2"/>
  <c r="F75" i="2"/>
  <c r="K74" i="2"/>
  <c r="J74" i="2"/>
  <c r="I74" i="2"/>
  <c r="F74" i="2"/>
  <c r="K73" i="2"/>
  <c r="J73" i="2"/>
  <c r="L73" i="2" s="1"/>
  <c r="I73" i="2"/>
  <c r="F73" i="2"/>
  <c r="K72" i="2"/>
  <c r="J72" i="2"/>
  <c r="L72" i="2" s="1"/>
  <c r="I72" i="2"/>
  <c r="F72" i="2"/>
  <c r="K71" i="2"/>
  <c r="L71" i="2" s="1"/>
  <c r="J71" i="2"/>
  <c r="I71" i="2"/>
  <c r="F71" i="2"/>
  <c r="H70" i="2"/>
  <c r="G70" i="2"/>
  <c r="D70" i="2"/>
  <c r="K69" i="2"/>
  <c r="J69" i="2"/>
  <c r="I69" i="2"/>
  <c r="F69" i="2"/>
  <c r="K68" i="2"/>
  <c r="J68" i="2"/>
  <c r="J67" i="2" s="1"/>
  <c r="I68" i="2"/>
  <c r="F68" i="2"/>
  <c r="K67" i="2"/>
  <c r="H67" i="2"/>
  <c r="G67" i="2"/>
  <c r="D67" i="2"/>
  <c r="K66" i="2"/>
  <c r="J66" i="2"/>
  <c r="I66" i="2"/>
  <c r="F66" i="2"/>
  <c r="K65" i="2"/>
  <c r="J65" i="2"/>
  <c r="I65" i="2"/>
  <c r="F65" i="2"/>
  <c r="L64" i="2"/>
  <c r="K64" i="2"/>
  <c r="J64" i="2"/>
  <c r="I64" i="2"/>
  <c r="F64" i="2"/>
  <c r="K63" i="2"/>
  <c r="J63" i="2"/>
  <c r="J62" i="2" s="1"/>
  <c r="I63" i="2"/>
  <c r="F63" i="2"/>
  <c r="H62" i="2"/>
  <c r="G62" i="2"/>
  <c r="D62" i="2"/>
  <c r="K61" i="2"/>
  <c r="J61" i="2"/>
  <c r="I61" i="2"/>
  <c r="F61" i="2"/>
  <c r="K60" i="2"/>
  <c r="J60" i="2"/>
  <c r="I60" i="2"/>
  <c r="F60" i="2"/>
  <c r="K59" i="2"/>
  <c r="J59" i="2"/>
  <c r="I59" i="2"/>
  <c r="F59" i="2"/>
  <c r="K58" i="2"/>
  <c r="J58" i="2"/>
  <c r="I58" i="2"/>
  <c r="F58" i="2"/>
  <c r="K57" i="2"/>
  <c r="J57" i="2"/>
  <c r="L57" i="2" s="1"/>
  <c r="I57" i="2"/>
  <c r="F57" i="2"/>
  <c r="K56" i="2"/>
  <c r="J56" i="2"/>
  <c r="I56" i="2"/>
  <c r="F56" i="2"/>
  <c r="K55" i="2"/>
  <c r="J55" i="2"/>
  <c r="I55" i="2"/>
  <c r="F55" i="2"/>
  <c r="K54" i="2"/>
  <c r="J54" i="2"/>
  <c r="L54" i="2" s="1"/>
  <c r="I54" i="2"/>
  <c r="F54" i="2"/>
  <c r="K53" i="2"/>
  <c r="J53" i="2"/>
  <c r="I53" i="2"/>
  <c r="F53" i="2"/>
  <c r="K52" i="2"/>
  <c r="J52" i="2"/>
  <c r="I52" i="2"/>
  <c r="F52" i="2"/>
  <c r="K51" i="2"/>
  <c r="J51" i="2"/>
  <c r="I51" i="2"/>
  <c r="F51" i="2"/>
  <c r="H50" i="2"/>
  <c r="G50" i="2"/>
  <c r="D50" i="2"/>
  <c r="K49" i="2"/>
  <c r="L49" i="2" s="1"/>
  <c r="J49" i="2"/>
  <c r="I49" i="2"/>
  <c r="F49" i="2"/>
  <c r="K48" i="2"/>
  <c r="J48" i="2"/>
  <c r="I48" i="2"/>
  <c r="F48" i="2"/>
  <c r="K47" i="2"/>
  <c r="J47" i="2"/>
  <c r="I47" i="2"/>
  <c r="F47" i="2"/>
  <c r="K46" i="2"/>
  <c r="J46" i="2"/>
  <c r="I46" i="2"/>
  <c r="F46" i="2"/>
  <c r="K45" i="2"/>
  <c r="J45" i="2"/>
  <c r="L45" i="2" s="1"/>
  <c r="I45" i="2"/>
  <c r="F45" i="2"/>
  <c r="K44" i="2"/>
  <c r="J44" i="2"/>
  <c r="L44" i="2" s="1"/>
  <c r="I44" i="2"/>
  <c r="F44" i="2"/>
  <c r="K43" i="2"/>
  <c r="J43" i="2"/>
  <c r="I43" i="2"/>
  <c r="F43" i="2"/>
  <c r="H42" i="2"/>
  <c r="G42" i="2"/>
  <c r="D42" i="2"/>
  <c r="K41" i="2"/>
  <c r="J41" i="2"/>
  <c r="I41" i="2"/>
  <c r="F41" i="2"/>
  <c r="K40" i="2"/>
  <c r="J40" i="2"/>
  <c r="L40" i="2" s="1"/>
  <c r="I40" i="2"/>
  <c r="F40" i="2"/>
  <c r="K39" i="2"/>
  <c r="L39" i="2" s="1"/>
  <c r="J39" i="2"/>
  <c r="I39" i="2"/>
  <c r="F39" i="2"/>
  <c r="K38" i="2"/>
  <c r="J38" i="2"/>
  <c r="L38" i="2" s="1"/>
  <c r="I38" i="2"/>
  <c r="F38" i="2"/>
  <c r="K37" i="2"/>
  <c r="J37" i="2"/>
  <c r="I37" i="2"/>
  <c r="F37" i="2"/>
  <c r="K36" i="2"/>
  <c r="K35" i="2" s="1"/>
  <c r="J36" i="2"/>
  <c r="I36" i="2"/>
  <c r="F36" i="2"/>
  <c r="H35" i="2"/>
  <c r="G35" i="2"/>
  <c r="D35" i="2"/>
  <c r="K33" i="2"/>
  <c r="I33" i="2"/>
  <c r="J33" i="2"/>
  <c r="L33" i="2" s="1"/>
  <c r="K32" i="2"/>
  <c r="I32" i="2"/>
  <c r="F32" i="2"/>
  <c r="H31" i="2"/>
  <c r="G31" i="2"/>
  <c r="I31" i="2" s="1"/>
  <c r="K31" i="2"/>
  <c r="K30" i="2"/>
  <c r="L30" i="2" s="1"/>
  <c r="I30" i="2"/>
  <c r="F30" i="2"/>
  <c r="K29" i="2"/>
  <c r="L29" i="2" s="1"/>
  <c r="I29" i="2"/>
  <c r="F29" i="2"/>
  <c r="J28" i="2"/>
  <c r="H28" i="2"/>
  <c r="G28" i="2"/>
  <c r="D28" i="2"/>
  <c r="K27" i="2"/>
  <c r="L27" i="2" s="1"/>
  <c r="I27" i="2"/>
  <c r="F27" i="2"/>
  <c r="K26" i="2"/>
  <c r="L26" i="2" s="1"/>
  <c r="I26" i="2"/>
  <c r="F26" i="2"/>
  <c r="K25" i="2"/>
  <c r="I25" i="2"/>
  <c r="F25" i="2"/>
  <c r="J24" i="2"/>
  <c r="H24" i="2"/>
  <c r="G24" i="2"/>
  <c r="D24" i="2"/>
  <c r="K23" i="2"/>
  <c r="L23" i="2" s="1"/>
  <c r="J23" i="2"/>
  <c r="I23" i="2"/>
  <c r="F23" i="2"/>
  <c r="K22" i="2"/>
  <c r="J22" i="2"/>
  <c r="I22" i="2"/>
  <c r="F22" i="2"/>
  <c r="K21" i="2"/>
  <c r="J21" i="2"/>
  <c r="L21" i="2" s="1"/>
  <c r="I21" i="2"/>
  <c r="F21" i="2"/>
  <c r="K20" i="2"/>
  <c r="J20" i="2"/>
  <c r="I20" i="2"/>
  <c r="F20" i="2"/>
  <c r="K19" i="2"/>
  <c r="J19" i="2"/>
  <c r="L19" i="2" s="1"/>
  <c r="I19" i="2"/>
  <c r="F19" i="2"/>
  <c r="K18" i="2"/>
  <c r="J18" i="2"/>
  <c r="L18" i="2" s="1"/>
  <c r="I18" i="2"/>
  <c r="F18" i="2"/>
  <c r="L17" i="2"/>
  <c r="K17" i="2"/>
  <c r="J17" i="2"/>
  <c r="I17" i="2"/>
  <c r="F17" i="2"/>
  <c r="K16" i="2"/>
  <c r="J16" i="2"/>
  <c r="I16" i="2"/>
  <c r="F16" i="2"/>
  <c r="K15" i="2"/>
  <c r="I15" i="2"/>
  <c r="K14" i="2"/>
  <c r="I14" i="2"/>
  <c r="F14" i="2"/>
  <c r="K13" i="2"/>
  <c r="J13" i="2"/>
  <c r="I13" i="2"/>
  <c r="F13" i="2"/>
  <c r="K12" i="2"/>
  <c r="J12" i="2"/>
  <c r="I12" i="2"/>
  <c r="F12" i="2"/>
  <c r="K11" i="2"/>
  <c r="J11" i="2"/>
  <c r="I11" i="2"/>
  <c r="F11" i="2"/>
  <c r="K10" i="2"/>
  <c r="G9" i="2"/>
  <c r="G8" i="2" s="1"/>
  <c r="F10" i="2"/>
  <c r="H9" i="2"/>
  <c r="H8" i="2" s="1"/>
  <c r="I24" i="2" l="1"/>
  <c r="F81" i="2"/>
  <c r="G34" i="2"/>
  <c r="G105" i="2" s="1"/>
  <c r="F77" i="2"/>
  <c r="J81" i="2"/>
  <c r="I101" i="2"/>
  <c r="L46" i="2"/>
  <c r="L55" i="2"/>
  <c r="L58" i="2"/>
  <c r="F67" i="2"/>
  <c r="I77" i="2"/>
  <c r="L93" i="2"/>
  <c r="L100" i="2"/>
  <c r="L99" i="2" s="1"/>
  <c r="F101" i="2"/>
  <c r="L11" i="2"/>
  <c r="L60" i="2"/>
  <c r="K62" i="2"/>
  <c r="L66" i="2"/>
  <c r="L83" i="2"/>
  <c r="L96" i="2"/>
  <c r="L74" i="2"/>
  <c r="L70" i="2" s="1"/>
  <c r="L88" i="2"/>
  <c r="L94" i="2"/>
  <c r="L16" i="2"/>
  <c r="L22" i="2"/>
  <c r="L28" i="2"/>
  <c r="H34" i="2"/>
  <c r="H105" i="2" s="1"/>
  <c r="L41" i="2"/>
  <c r="L47" i="2"/>
  <c r="L53" i="2"/>
  <c r="L56" i="2"/>
  <c r="L69" i="2"/>
  <c r="L75" i="2"/>
  <c r="K77" i="2"/>
  <c r="L84" i="2"/>
  <c r="L90" i="2"/>
  <c r="I95" i="2"/>
  <c r="L98" i="2"/>
  <c r="L95" i="2" s="1"/>
  <c r="K101" i="2"/>
  <c r="K24" i="2"/>
  <c r="F28" i="2"/>
  <c r="L37" i="2"/>
  <c r="L65" i="2"/>
  <c r="I67" i="2"/>
  <c r="I81" i="2"/>
  <c r="K42" i="2"/>
  <c r="K85" i="2"/>
  <c r="L104" i="2"/>
  <c r="L25" i="2"/>
  <c r="L24" i="2" s="1"/>
  <c r="L12" i="2"/>
  <c r="L20" i="2"/>
  <c r="F24" i="2"/>
  <c r="L36" i="2"/>
  <c r="L35" i="2" s="1"/>
  <c r="I50" i="2"/>
  <c r="L61" i="2"/>
  <c r="I62" i="2"/>
  <c r="L92" i="2"/>
  <c r="L59" i="2"/>
  <c r="F70" i="2"/>
  <c r="J70" i="2"/>
  <c r="L68" i="2"/>
  <c r="D34" i="2"/>
  <c r="F50" i="2"/>
  <c r="J14" i="2"/>
  <c r="L14" i="2" s="1"/>
  <c r="K50" i="2"/>
  <c r="K70" i="2"/>
  <c r="F85" i="2"/>
  <c r="I10" i="2"/>
  <c r="I9" i="2" s="1"/>
  <c r="I8" i="2" s="1"/>
  <c r="I28" i="2"/>
  <c r="F35" i="2"/>
  <c r="F42" i="2"/>
  <c r="L13" i="2"/>
  <c r="J32" i="2"/>
  <c r="D31" i="2"/>
  <c r="I42" i="2"/>
  <c r="L48" i="2"/>
  <c r="L52" i="2"/>
  <c r="I85" i="2"/>
  <c r="K99" i="2"/>
  <c r="L102" i="2"/>
  <c r="J101" i="2"/>
  <c r="L51" i="2"/>
  <c r="J50" i="2"/>
  <c r="J85" i="2"/>
  <c r="L86" i="2"/>
  <c r="K9" i="2"/>
  <c r="K8" i="2" s="1"/>
  <c r="J42" i="2"/>
  <c r="L43" i="2"/>
  <c r="L63" i="2"/>
  <c r="L62" i="2" s="1"/>
  <c r="F62" i="2"/>
  <c r="J10" i="2"/>
  <c r="F33" i="2"/>
  <c r="F31" i="2" s="1"/>
  <c r="I35" i="2"/>
  <c r="I70" i="2"/>
  <c r="L91" i="2"/>
  <c r="L103" i="2"/>
  <c r="J35" i="2"/>
  <c r="L78" i="2"/>
  <c r="L77" i="2" s="1"/>
  <c r="K28" i="2"/>
  <c r="X7" i="1"/>
  <c r="Y7" i="1" s="1"/>
  <c r="X6" i="1"/>
  <c r="Y6" i="1" s="1"/>
  <c r="X5" i="1"/>
  <c r="Y5" i="1" s="1"/>
  <c r="L81" i="2" l="1"/>
  <c r="L67" i="2"/>
  <c r="K34" i="2"/>
  <c r="K105" i="2" s="1"/>
  <c r="L50" i="2"/>
  <c r="M33" i="2"/>
  <c r="O33" i="2" s="1"/>
  <c r="M32" i="2"/>
  <c r="O32" i="2" s="1"/>
  <c r="I34" i="2"/>
  <c r="I105" i="2" s="1"/>
  <c r="L42" i="2"/>
  <c r="J34" i="2"/>
  <c r="L10" i="2"/>
  <c r="F34" i="2"/>
  <c r="L85" i="2"/>
  <c r="L101" i="2"/>
  <c r="L32" i="2"/>
  <c r="J31" i="2"/>
  <c r="L31" i="2" s="1"/>
  <c r="L34" i="2" l="1"/>
  <c r="D15" i="2" l="1"/>
  <c r="D9" i="2" s="1"/>
  <c r="F15" i="2" l="1"/>
  <c r="F9" i="2" s="1"/>
  <c r="F8" i="2" s="1"/>
  <c r="F105" i="2" s="1"/>
  <c r="D8" i="2"/>
  <c r="D105" i="2" s="1"/>
  <c r="M13" i="2"/>
  <c r="M14" i="2"/>
  <c r="M10" i="2"/>
  <c r="M12" i="2"/>
  <c r="O12" i="2" s="1"/>
  <c r="O16" i="2" s="1"/>
  <c r="J15" i="2"/>
  <c r="J9" i="2" l="1"/>
  <c r="J8" i="2" s="1"/>
  <c r="J105" i="2" s="1"/>
  <c r="L15" i="2"/>
  <c r="L9" i="2" s="1"/>
  <c r="L8" i="2" s="1"/>
  <c r="L105" i="2" s="1"/>
</calcChain>
</file>

<file path=xl/sharedStrings.xml><?xml version="1.0" encoding="utf-8"?>
<sst xmlns="http://schemas.openxmlformats.org/spreadsheetml/2006/main" count="187" uniqueCount="164">
  <si>
    <t>Tabela nr 1 Detajimi i buxhetit 2020</t>
  </si>
  <si>
    <t xml:space="preserve"> </t>
  </si>
  <si>
    <t>ne leke</t>
  </si>
  <si>
    <t>Entiteti</t>
  </si>
  <si>
    <t>Min</t>
  </si>
  <si>
    <t>Kodi</t>
  </si>
  <si>
    <t>Emer</t>
  </si>
  <si>
    <t>Llogaria</t>
  </si>
  <si>
    <t>Kodi i</t>
  </si>
  <si>
    <t xml:space="preserve">Kod    </t>
  </si>
  <si>
    <t>Debiti</t>
  </si>
  <si>
    <t>Emertimi</t>
  </si>
  <si>
    <t>Janar</t>
  </si>
  <si>
    <t>Shkurt</t>
  </si>
  <si>
    <t>Mars</t>
  </si>
  <si>
    <t>Prill</t>
  </si>
  <si>
    <t>Maj</t>
  </si>
  <si>
    <t>Qeshor</t>
  </si>
  <si>
    <t>Korrik</t>
  </si>
  <si>
    <t>Gusht</t>
  </si>
  <si>
    <t>Shtator</t>
  </si>
  <si>
    <t>Tetor</t>
  </si>
  <si>
    <t>Nentor</t>
  </si>
  <si>
    <t>Dhjetor</t>
  </si>
  <si>
    <t>Vjetori</t>
  </si>
  <si>
    <t>Prova</t>
  </si>
  <si>
    <t>Qeveris</t>
  </si>
  <si>
    <t>Linjes</t>
  </si>
  <si>
    <t>Instit</t>
  </si>
  <si>
    <t>Institucioni</t>
  </si>
  <si>
    <t>Kap</t>
  </si>
  <si>
    <t>Programi</t>
  </si>
  <si>
    <t>Ekonomike</t>
  </si>
  <si>
    <t>D. Thesarit</t>
  </si>
  <si>
    <t>Projekti</t>
  </si>
  <si>
    <t>Projektit</t>
  </si>
  <si>
    <t>001</t>
  </si>
  <si>
    <t>16</t>
  </si>
  <si>
    <t>01</t>
  </si>
  <si>
    <t>01160</t>
  </si>
  <si>
    <t>6000000</t>
  </si>
  <si>
    <t>91602AA</t>
  </si>
  <si>
    <t>Akte normative të verifikuara.</t>
  </si>
  <si>
    <t>6010000</t>
  </si>
  <si>
    <t>6020000</t>
  </si>
  <si>
    <t>91602AB</t>
  </si>
  <si>
    <t>Monitorime të kryera në nivel qarku</t>
  </si>
  <si>
    <t>1016061</t>
  </si>
  <si>
    <t xml:space="preserve">Prefektura e Qarkut Durres </t>
  </si>
  <si>
    <t>0707</t>
  </si>
  <si>
    <t>Art.</t>
  </si>
  <si>
    <t>N/Art.</t>
  </si>
  <si>
    <t>Emertimi i  shpenzimeve   sipas struktures buxhetore</t>
  </si>
  <si>
    <t>Prefektura</t>
  </si>
  <si>
    <t>Gjendja Civile</t>
  </si>
  <si>
    <t>Totali</t>
  </si>
  <si>
    <t xml:space="preserve">Ndryshime gjate vitit </t>
  </si>
  <si>
    <t>Perfundimtare Prefektura</t>
  </si>
  <si>
    <t>Ndryshime gjate vitit</t>
  </si>
  <si>
    <t>Perfundimtare Gjendja Civile</t>
  </si>
  <si>
    <t>Prefektur + Gjendje Civile</t>
  </si>
  <si>
    <t>PAGA, SHPERBLIME DHE TE TJERA SHPENZIME PERSONELI</t>
  </si>
  <si>
    <t>Paga te personelit te perhershem</t>
  </si>
  <si>
    <t>Paga baze</t>
  </si>
  <si>
    <t>Raporte mjeksore te paguara nga punedhenesi</t>
  </si>
  <si>
    <t>Shtese page per vjetersi ne pune</t>
  </si>
  <si>
    <t>Shtese page per veshtiresi dhe rreziqe</t>
  </si>
  <si>
    <t>Shtese page per funksionin</t>
  </si>
  <si>
    <t>Shtese page per pune ne turne te dyta dhe te treta</t>
  </si>
  <si>
    <t>Shtese page per largesi nga qendra e banimit.</t>
  </si>
  <si>
    <t>Shtese page per kualifikimin</t>
  </si>
  <si>
    <t>Shtese page per gradat ushtarake</t>
  </si>
  <si>
    <t>Pagese per ushtaraket e liruar ne reforme</t>
  </si>
  <si>
    <t>Shtese page dhe page e menjehershme per funksionaret e larte</t>
  </si>
  <si>
    <t>Shtese page per pune jashte orarit</t>
  </si>
  <si>
    <t>Shtese page per punonjesit qe rregullohen me akte te veçanta</t>
  </si>
  <si>
    <t>Shtesa page te tjera</t>
  </si>
  <si>
    <t>Paga te personelit te perkohshem</t>
  </si>
  <si>
    <t>Paga me kontrate per kohe te kufizuar</t>
  </si>
  <si>
    <t>Paga me kontrate per pune sezonale</t>
  </si>
  <si>
    <t>Te tjera paga me kontrate</t>
  </si>
  <si>
    <t xml:space="preserve">Shperblime </t>
  </si>
  <si>
    <t>Te tjera shperblime  per personelin</t>
  </si>
  <si>
    <t>Shpenzime te tjera personeli</t>
  </si>
  <si>
    <t>KONTRIBUTE PER SIGURIME SHOQERORE DHE SHENDETESORE</t>
  </si>
  <si>
    <t>Kontribute per sigurime shoqerore</t>
  </si>
  <si>
    <t>Kontribute per sigurime shendetesore</t>
  </si>
  <si>
    <t>MALLRA DHE SHERBIME TE TJERA</t>
  </si>
  <si>
    <t xml:space="preserve">Materiale zyre dhe te pergjithshme </t>
  </si>
  <si>
    <t>Kancelari</t>
  </si>
  <si>
    <t>Materiale per pastrim, dezinfektim, ngrohje dhe ndriçim</t>
  </si>
  <si>
    <t>Materiale per funksionimin e pajisjeve te zyres.</t>
  </si>
  <si>
    <t>Materiale per funksionimin e pajisjeve speciale</t>
  </si>
  <si>
    <t>Blerje dokumentacioni</t>
  </si>
  <si>
    <t>Furnizime dhe materiale te tjera zyre dhe te pergjishme</t>
  </si>
  <si>
    <t>Materiale dhe sherbime speciale</t>
  </si>
  <si>
    <t>Uniforma dhe veshje te tjera speciale</t>
  </si>
  <si>
    <t>Pajisje, materiale dhe sherbime ushtarake</t>
  </si>
  <si>
    <t>Pajisje per perdorim policor</t>
  </si>
  <si>
    <t>Libra dhe publikime profesionale.</t>
  </si>
  <si>
    <t>Materiale dhe pajisje labratorik e te sherbimit publik</t>
  </si>
  <si>
    <t>Shpenzime per prodhim dokumentacioni specifik</t>
  </si>
  <si>
    <t>Te tjera materiale dhe sherbime speciale</t>
  </si>
  <si>
    <t>Sherbime nga te trete</t>
  </si>
  <si>
    <t>Elektricitet</t>
  </si>
  <si>
    <t>Uje</t>
  </si>
  <si>
    <t xml:space="preserve">Sherbime telefonike </t>
  </si>
  <si>
    <t>Posta dhe sherbimi korrier</t>
  </si>
  <si>
    <t>Sherbim per ngrohje</t>
  </si>
  <si>
    <t>Sherbimet bankare</t>
  </si>
  <si>
    <t>Sherbime te sigurimit dhe ruajtjes</t>
  </si>
  <si>
    <t>Sherbime te  pastrimit dhe gjelberimit</t>
  </si>
  <si>
    <t>Sherbime te printimit dhe publikimit</t>
  </si>
  <si>
    <t>Sherbime interneti</t>
  </si>
  <si>
    <t>Sherbime te tjera</t>
  </si>
  <si>
    <t xml:space="preserve"> Shpenzime transporti</t>
  </si>
  <si>
    <t>Karburant dhe vaj</t>
  </si>
  <si>
    <t>Pjese kembimi, goma dhe bateri</t>
  </si>
  <si>
    <t>Shpenzimet e siguracionit te mjeteve te transportit</t>
  </si>
  <si>
    <t>Shpenzime te tjera transporti</t>
  </si>
  <si>
    <t>Shpenzime udhetimi</t>
  </si>
  <si>
    <t>Udhetim i brendshem.</t>
  </si>
  <si>
    <t>Udhetim jashte shtetit.</t>
  </si>
  <si>
    <t>Shpenzime per mirembajtje te zakonshme</t>
  </si>
  <si>
    <t>Shpenzime per mirembajtjen e objekteve specifike</t>
  </si>
  <si>
    <t>Shpenzime per mirembajtjen e objekteve ndertimore.</t>
  </si>
  <si>
    <t>Shpenz.per miremb.e rrugeve, veprave ujore,rrjeteve hidraulike, elektrike, telefonike, ngrohje etj</t>
  </si>
  <si>
    <t>Shpenzime per mirembajtjen e aparateve, paisjeve teknike dhe veglave te punes</t>
  </si>
  <si>
    <t>Shpenzime per mirembajtjen e mjeteve te transportit</t>
  </si>
  <si>
    <t>Shpenzime per mirembajtjen e paisjeve te zyrave</t>
  </si>
  <si>
    <t>Shpenzime per qiramarrje</t>
  </si>
  <si>
    <t>Shpenzime per qiramarrje  ambjentesh</t>
  </si>
  <si>
    <t>Shpenzime per qiramarrje mjetesh transporti</t>
  </si>
  <si>
    <t>Shpenzime te tjera qiraje.</t>
  </si>
  <si>
    <t>Shpenzime per detyrime dhe kompensime legale</t>
  </si>
  <si>
    <t>Shpenzime per ekzekutim te vendimeve gjyqesore per largim nga puna</t>
  </si>
  <si>
    <t>Shpenzime per ekzekutim te detyrime kontraktuale te papaguara</t>
  </si>
  <si>
    <t>Shpenzime per kompensime te tjera te papaguara.</t>
  </si>
  <si>
    <t>Shpenzime te tjera operative</t>
  </si>
  <si>
    <t>Shpenzime per pritje e percjellje.</t>
  </si>
  <si>
    <t>Shpenzime per aktivitete sociale per personelin</t>
  </si>
  <si>
    <t>Shpenzime gjyqesore.</t>
  </si>
  <si>
    <t>Shpenzime per sigurimin e ndertesave dhe te tjera kosto sigurimi te ngjashme</t>
  </si>
  <si>
    <t>Shpenzime per honorare</t>
  </si>
  <si>
    <t>Shpenzime per pjesmarrje ne konferenca</t>
  </si>
  <si>
    <t>Shpenzime per tatime &amp; taksa te paguara nga institucioni.</t>
  </si>
  <si>
    <t>Shpenzime per terheqjen e limitit te arkes</t>
  </si>
  <si>
    <t>Shpenzime per te tjera materiale dhe sherbime operative</t>
  </si>
  <si>
    <t>Transferime korrente tek nivele te tjera te Qeverise</t>
  </si>
  <si>
    <t>Transferime per pensionet suplementare shteterore</t>
  </si>
  <si>
    <t>Transferime te buxhetit per te papunet</t>
  </si>
  <si>
    <t>Transferime per ushtarake ne reforme dhe pensione te parakohshme</t>
  </si>
  <si>
    <t>Transferta per Buxh.familiare e individet te paguara nga Instituc.dhe Pushteti Vendor</t>
  </si>
  <si>
    <t>Te tjera transferta tek individet.</t>
  </si>
  <si>
    <t>Shpenzime per rritjen e AQT</t>
  </si>
  <si>
    <t>Pajisje zyre</t>
  </si>
  <si>
    <t>TOTALI</t>
  </si>
  <si>
    <t>BUXHETI I VITIT 2020</t>
  </si>
  <si>
    <t xml:space="preserve">Instisucioni </t>
  </si>
  <si>
    <t>TOTAL PREFEKTURA QARKUT DURRËS</t>
  </si>
  <si>
    <t>Pergjegjesi I Sektorit te Finances e Sherbimeve Mbeshtetese</t>
  </si>
  <si>
    <t>Prefekti</t>
  </si>
  <si>
    <t>Shyqyri   Roda</t>
  </si>
  <si>
    <t>Roland  Nasto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</si>
</sst>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9" x14ac:knownFonts="1">
    <font>
      <sz val="11"/>
      <color theme="1"/>
      <name val="Calibri"/>
      <family val="2"/>
      <charset val="238"/>
      <scheme val="minor"/>
    </font>
    <font>
      <sz val="12"/>
      <name val="Garamond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</cellStyleXfs>
  <cellXfs count="92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2" fillId="0" borderId="0" xfId="1" applyNumberFormat="1" applyFont="1"/>
    <xf numFmtId="0" fontId="2" fillId="0" borderId="1" xfId="1" applyFont="1" applyBorder="1"/>
    <xf numFmtId="0" fontId="2" fillId="0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5" fillId="2" borderId="2" xfId="2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5" fillId="2" borderId="3" xfId="2" applyNumberFormat="1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>
      <alignment horizontal="center"/>
    </xf>
    <xf numFmtId="49" fontId="6" fillId="4" borderId="4" xfId="2" applyNumberFormat="1" applyFont="1" applyFill="1" applyBorder="1" applyAlignment="1" applyProtection="1">
      <alignment horizontal="center"/>
      <protection locked="0"/>
    </xf>
    <xf numFmtId="49" fontId="7" fillId="4" borderId="4" xfId="2" applyNumberFormat="1" applyFont="1" applyFill="1" applyBorder="1" applyAlignment="1" applyProtection="1">
      <alignment horizontal="center"/>
      <protection locked="0"/>
    </xf>
    <xf numFmtId="49" fontId="5" fillId="0" borderId="4" xfId="3" applyNumberFormat="1" applyFont="1" applyBorder="1" applyAlignment="1">
      <alignment horizontal="left"/>
    </xf>
    <xf numFmtId="0" fontId="5" fillId="0" borderId="3" xfId="2" applyNumberFormat="1" applyFont="1" applyFill="1" applyBorder="1" applyAlignment="1" applyProtection="1">
      <alignment horizontal="center"/>
    </xf>
    <xf numFmtId="0" fontId="9" fillId="0" borderId="4" xfId="4" applyFont="1" applyFill="1" applyBorder="1" applyAlignment="1">
      <alignment wrapText="1"/>
    </xf>
    <xf numFmtId="3" fontId="5" fillId="0" borderId="4" xfId="3" applyNumberFormat="1" applyFont="1" applyFill="1" applyBorder="1" applyAlignment="1">
      <alignment horizontal="right"/>
    </xf>
    <xf numFmtId="3" fontId="2" fillId="0" borderId="4" xfId="3" applyNumberFormat="1" applyFont="1" applyBorder="1"/>
    <xf numFmtId="164" fontId="3" fillId="0" borderId="3" xfId="0" applyNumberFormat="1" applyFont="1" applyFill="1" applyBorder="1" applyAlignment="1">
      <alignment horizontal="center"/>
    </xf>
    <xf numFmtId="164" fontId="5" fillId="0" borderId="3" xfId="2" applyNumberFormat="1" applyFont="1" applyFill="1" applyBorder="1" applyAlignment="1" applyProtection="1">
      <alignment horizontal="right"/>
    </xf>
    <xf numFmtId="164" fontId="10" fillId="0" borderId="3" xfId="2" applyNumberFormat="1" applyFont="1" applyFill="1" applyBorder="1" applyAlignment="1" applyProtection="1">
      <alignment horizontal="right"/>
    </xf>
    <xf numFmtId="3" fontId="11" fillId="5" borderId="14" xfId="0" applyNumberFormat="1" applyFont="1" applyFill="1" applyBorder="1" applyAlignment="1">
      <alignment vertical="center" wrapText="1"/>
    </xf>
    <xf numFmtId="3" fontId="11" fillId="5" borderId="13" xfId="0" applyNumberFormat="1" applyFont="1" applyFill="1" applyBorder="1" applyAlignment="1">
      <alignment vertical="center" wrapText="1"/>
    </xf>
    <xf numFmtId="3" fontId="11" fillId="5" borderId="15" xfId="0" applyNumberFormat="1" applyFont="1" applyFill="1" applyBorder="1" applyAlignment="1">
      <alignment vertical="center" wrapText="1"/>
    </xf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17" xfId="0" applyFont="1" applyFill="1" applyBorder="1" applyAlignment="1">
      <alignment wrapText="1"/>
    </xf>
    <xf numFmtId="3" fontId="11" fillId="6" borderId="14" xfId="0" applyNumberFormat="1" applyFont="1" applyFill="1" applyBorder="1" applyAlignment="1">
      <alignment wrapText="1"/>
    </xf>
    <xf numFmtId="3" fontId="11" fillId="6" borderId="15" xfId="0" applyNumberFormat="1" applyFont="1" applyFill="1" applyBorder="1" applyAlignment="1">
      <alignment wrapText="1"/>
    </xf>
    <xf numFmtId="0" fontId="12" fillId="5" borderId="16" xfId="0" applyFont="1" applyFill="1" applyBorder="1"/>
    <xf numFmtId="0" fontId="12" fillId="5" borderId="17" xfId="0" applyFont="1" applyFill="1" applyBorder="1"/>
    <xf numFmtId="0" fontId="11" fillId="5" borderId="17" xfId="0" applyFont="1" applyFill="1" applyBorder="1"/>
    <xf numFmtId="3" fontId="11" fillId="5" borderId="17" xfId="0" applyNumberFormat="1" applyFont="1" applyFill="1" applyBorder="1"/>
    <xf numFmtId="3" fontId="11" fillId="5" borderId="18" xfId="0" applyNumberFormat="1" applyFont="1" applyFill="1" applyBorder="1"/>
    <xf numFmtId="0" fontId="13" fillId="0" borderId="16" xfId="0" applyFont="1" applyBorder="1"/>
    <xf numFmtId="0" fontId="13" fillId="0" borderId="19" xfId="0" applyFont="1" applyBorder="1"/>
    <xf numFmtId="0" fontId="13" fillId="0" borderId="17" xfId="0" applyFont="1" applyBorder="1"/>
    <xf numFmtId="3" fontId="14" fillId="0" borderId="17" xfId="0" applyNumberFormat="1" applyFont="1" applyBorder="1"/>
    <xf numFmtId="3" fontId="14" fillId="0" borderId="13" xfId="0" applyNumberFormat="1" applyFont="1" applyBorder="1"/>
    <xf numFmtId="3" fontId="14" fillId="0" borderId="18" xfId="0" applyNumberFormat="1" applyFont="1" applyBorder="1"/>
    <xf numFmtId="3" fontId="14" fillId="0" borderId="17" xfId="0" applyNumberFormat="1" applyFont="1" applyBorder="1" applyAlignment="1">
      <alignment wrapText="1"/>
    </xf>
    <xf numFmtId="0" fontId="13" fillId="0" borderId="17" xfId="0" applyFont="1" applyBorder="1" applyAlignment="1">
      <alignment wrapText="1"/>
    </xf>
    <xf numFmtId="3" fontId="13" fillId="0" borderId="17" xfId="0" applyNumberFormat="1" applyFont="1" applyBorder="1"/>
    <xf numFmtId="3" fontId="13" fillId="0" borderId="13" xfId="0" applyNumberFormat="1" applyFont="1" applyBorder="1"/>
    <xf numFmtId="3" fontId="13" fillId="0" borderId="18" xfId="0" applyNumberFormat="1" applyFont="1" applyBorder="1"/>
    <xf numFmtId="0" fontId="11" fillId="0" borderId="17" xfId="0" applyFont="1" applyBorder="1"/>
    <xf numFmtId="0" fontId="11" fillId="7" borderId="16" xfId="0" applyFont="1" applyFill="1" applyBorder="1"/>
    <xf numFmtId="0" fontId="11" fillId="7" borderId="17" xfId="0" applyFont="1" applyFill="1" applyBorder="1"/>
    <xf numFmtId="0" fontId="11" fillId="7" borderId="17" xfId="0" applyFont="1" applyFill="1" applyBorder="1" applyAlignment="1">
      <alignment wrapText="1"/>
    </xf>
    <xf numFmtId="3" fontId="11" fillId="7" borderId="17" xfId="0" applyNumberFormat="1" applyFont="1" applyFill="1" applyBorder="1" applyAlignment="1">
      <alignment wrapText="1"/>
    </xf>
    <xf numFmtId="3" fontId="11" fillId="7" borderId="18" xfId="0" applyNumberFormat="1" applyFont="1" applyFill="1" applyBorder="1" applyAlignment="1">
      <alignment wrapText="1"/>
    </xf>
    <xf numFmtId="0" fontId="12" fillId="0" borderId="17" xfId="0" applyFont="1" applyBorder="1"/>
    <xf numFmtId="3" fontId="11" fillId="0" borderId="17" xfId="0" applyNumberFormat="1" applyFont="1" applyBorder="1"/>
    <xf numFmtId="3" fontId="15" fillId="0" borderId="17" xfId="0" applyNumberFormat="1" applyFont="1" applyBorder="1"/>
    <xf numFmtId="0" fontId="13" fillId="0" borderId="17" xfId="0" applyFont="1" applyBorder="1" applyAlignment="1">
      <alignment horizontal="left" vertical="top" wrapText="1"/>
    </xf>
    <xf numFmtId="0" fontId="13" fillId="0" borderId="20" xfId="0" applyFont="1" applyBorder="1"/>
    <xf numFmtId="0" fontId="11" fillId="8" borderId="21" xfId="0" applyFont="1" applyFill="1" applyBorder="1"/>
    <xf numFmtId="0" fontId="11" fillId="8" borderId="22" xfId="0" applyFont="1" applyFill="1" applyBorder="1"/>
    <xf numFmtId="0" fontId="11" fillId="8" borderId="22" xfId="0" applyFont="1" applyFill="1" applyBorder="1" applyAlignment="1">
      <alignment wrapText="1"/>
    </xf>
    <xf numFmtId="3" fontId="11" fillId="8" borderId="22" xfId="0" applyNumberFormat="1" applyFont="1" applyFill="1" applyBorder="1" applyAlignment="1">
      <alignment wrapText="1"/>
    </xf>
    <xf numFmtId="3" fontId="11" fillId="8" borderId="23" xfId="0" applyNumberFormat="1" applyFont="1" applyFill="1" applyBorder="1" applyAlignment="1">
      <alignment wrapText="1"/>
    </xf>
    <xf numFmtId="0" fontId="16" fillId="0" borderId="0" xfId="0" applyFont="1"/>
    <xf numFmtId="3" fontId="13" fillId="9" borderId="17" xfId="0" applyNumberFormat="1" applyFont="1" applyFill="1" applyBorder="1"/>
    <xf numFmtId="3" fontId="11" fillId="0" borderId="4" xfId="3" applyNumberFormat="1" applyFont="1" applyFill="1" applyBorder="1" applyAlignment="1">
      <alignment horizontal="right"/>
    </xf>
    <xf numFmtId="4" fontId="11" fillId="5" borderId="17" xfId="0" applyNumberFormat="1" applyFont="1" applyFill="1" applyBorder="1"/>
    <xf numFmtId="2" fontId="14" fillId="0" borderId="17" xfId="0" applyNumberFormat="1" applyFont="1" applyBorder="1"/>
    <xf numFmtId="2" fontId="16" fillId="0" borderId="0" xfId="0" applyNumberFormat="1" applyFont="1"/>
    <xf numFmtId="0" fontId="13" fillId="0" borderId="0" xfId="0" applyFont="1"/>
    <xf numFmtId="0" fontId="11" fillId="7" borderId="24" xfId="0" applyFont="1" applyFill="1" applyBorder="1" applyAlignment="1">
      <alignment horizontal="center" wrapText="1"/>
    </xf>
    <xf numFmtId="0" fontId="11" fillId="7" borderId="25" xfId="0" applyFont="1" applyFill="1" applyBorder="1" applyAlignment="1">
      <alignment horizontal="center" wrapText="1"/>
    </xf>
    <xf numFmtId="0" fontId="11" fillId="7" borderId="19" xfId="0" applyFont="1" applyFill="1" applyBorder="1" applyAlignment="1">
      <alignment horizontal="center" wrapText="1"/>
    </xf>
    <xf numFmtId="3" fontId="11" fillId="5" borderId="5" xfId="0" applyNumberFormat="1" applyFont="1" applyFill="1" applyBorder="1" applyAlignment="1">
      <alignment horizontal="center" vertical="center"/>
    </xf>
    <xf numFmtId="3" fontId="11" fillId="5" borderId="11" xfId="0" applyNumberFormat="1" applyFont="1" applyFill="1" applyBorder="1" applyAlignment="1">
      <alignment horizontal="center" vertical="center"/>
    </xf>
    <xf numFmtId="3" fontId="11" fillId="5" borderId="6" xfId="0" applyNumberFormat="1" applyFont="1" applyFill="1" applyBorder="1" applyAlignment="1">
      <alignment horizontal="center" vertical="center"/>
    </xf>
    <xf numFmtId="3" fontId="11" fillId="5" borderId="12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3" xfId="0" applyNumberFormat="1" applyFont="1" applyFill="1" applyBorder="1" applyAlignment="1">
      <alignment horizontal="center" vertical="center" wrapText="1"/>
    </xf>
    <xf numFmtId="3" fontId="11" fillId="5" borderId="8" xfId="0" applyNumberFormat="1" applyFont="1" applyFill="1" applyBorder="1" applyAlignment="1">
      <alignment horizontal="center" vertical="center" wrapText="1"/>
    </xf>
    <xf numFmtId="3" fontId="11" fillId="5" borderId="9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/>
    <xf numFmtId="3" fontId="11" fillId="10" borderId="4" xfId="0" applyNumberFormat="1" applyFont="1" applyFill="1" applyBorder="1" applyAlignment="1"/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5">
    <cellStyle name="Normal" xfId="0" builtinId="0"/>
    <cellStyle name="Normal 2 3" xfId="4" xr:uid="{00000000-0005-0000-0000-000001000000}"/>
    <cellStyle name="Normal_DETAJIM 2008 minfin" xfId="1" xr:uid="{00000000-0005-0000-0000-000002000000}"/>
    <cellStyle name="Normal_detajim 2009 Vitorja" xfId="3" xr:uid="{00000000-0005-0000-0000-000003000000}"/>
    <cellStyle name="Normal_Sheet1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opLeftCell="E1" workbookViewId="0">
      <selection activeCell="H21" sqref="H21"/>
    </sheetView>
  </sheetViews>
  <sheetFormatPr defaultRowHeight="15" x14ac:dyDescent="0.25"/>
  <cols>
    <col min="4" max="4" width="35.42578125" bestFit="1" customWidth="1"/>
    <col min="10" max="10" width="10.140625" bestFit="1" customWidth="1"/>
    <col min="12" max="12" width="9.140625" customWidth="1"/>
    <col min="24" max="24" width="11" customWidth="1"/>
  </cols>
  <sheetData>
    <row r="1" spans="1:25" x14ac:dyDescent="0.25">
      <c r="A1" s="1"/>
      <c r="B1" s="2"/>
      <c r="C1" s="2"/>
      <c r="D1" s="3" t="s">
        <v>0</v>
      </c>
      <c r="E1" s="2"/>
      <c r="F1" s="2"/>
      <c r="G1" s="2" t="s">
        <v>1</v>
      </c>
      <c r="H1" s="4"/>
      <c r="I1" s="4"/>
      <c r="J1" s="5"/>
      <c r="K1" s="4"/>
      <c r="L1" s="4"/>
      <c r="M1" s="6"/>
      <c r="N1" s="6"/>
      <c r="O1" s="6"/>
      <c r="P1" s="1"/>
      <c r="Q1" s="1"/>
      <c r="R1" s="1"/>
      <c r="S1" s="6"/>
      <c r="T1" s="1"/>
      <c r="U1" s="1"/>
      <c r="V1" s="1"/>
      <c r="W1" s="1"/>
      <c r="X1" s="1"/>
      <c r="Y1" s="1"/>
    </row>
    <row r="2" spans="1:25" x14ac:dyDescent="0.25">
      <c r="A2" s="7"/>
      <c r="B2" s="7"/>
      <c r="C2" s="7"/>
      <c r="D2" s="8"/>
      <c r="E2" s="7"/>
      <c r="F2" s="7"/>
      <c r="G2" s="7"/>
      <c r="H2" s="9"/>
      <c r="I2" s="9"/>
      <c r="J2" s="10" t="s">
        <v>2</v>
      </c>
      <c r="K2" s="1"/>
      <c r="L2" s="9"/>
      <c r="M2" s="6"/>
      <c r="N2" s="6"/>
      <c r="O2" s="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1" t="s">
        <v>3</v>
      </c>
      <c r="B3" s="11" t="s">
        <v>4</v>
      </c>
      <c r="C3" s="11" t="s">
        <v>5</v>
      </c>
      <c r="D3" s="11" t="s">
        <v>6</v>
      </c>
      <c r="E3" s="11"/>
      <c r="F3" s="11"/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2" t="s">
        <v>20</v>
      </c>
      <c r="U3" s="12" t="s">
        <v>21</v>
      </c>
      <c r="V3" s="12" t="s">
        <v>22</v>
      </c>
      <c r="W3" s="12" t="s">
        <v>23</v>
      </c>
      <c r="X3" s="13" t="s">
        <v>24</v>
      </c>
      <c r="Y3" s="12" t="s">
        <v>25</v>
      </c>
    </row>
    <row r="4" spans="1:25" x14ac:dyDescent="0.25">
      <c r="A4" s="14" t="s">
        <v>26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14" t="s">
        <v>33</v>
      </c>
      <c r="I4" s="14" t="s">
        <v>34</v>
      </c>
      <c r="J4" s="14"/>
      <c r="K4" s="14" t="s">
        <v>35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45.75" x14ac:dyDescent="0.25">
      <c r="A5" s="16" t="s">
        <v>36</v>
      </c>
      <c r="B5" s="17" t="s">
        <v>37</v>
      </c>
      <c r="C5" s="16" t="s">
        <v>47</v>
      </c>
      <c r="D5" s="18" t="s">
        <v>48</v>
      </c>
      <c r="E5" s="17" t="s">
        <v>38</v>
      </c>
      <c r="F5" s="17" t="s">
        <v>39</v>
      </c>
      <c r="G5" s="17" t="s">
        <v>40</v>
      </c>
      <c r="H5" s="17" t="s">
        <v>49</v>
      </c>
      <c r="I5" s="19" t="s">
        <v>41</v>
      </c>
      <c r="J5" s="24">
        <v>20000000</v>
      </c>
      <c r="K5" s="20" t="s">
        <v>42</v>
      </c>
      <c r="L5" s="21">
        <v>2500000</v>
      </c>
      <c r="M5" s="21">
        <v>2400000</v>
      </c>
      <c r="N5" s="21">
        <v>2000000</v>
      </c>
      <c r="O5" s="21">
        <v>2000000</v>
      </c>
      <c r="P5" s="21">
        <v>2000000</v>
      </c>
      <c r="Q5" s="21">
        <v>2000000</v>
      </c>
      <c r="R5" s="21">
        <v>1700000</v>
      </c>
      <c r="S5" s="21">
        <v>1500000</v>
      </c>
      <c r="T5" s="21">
        <v>1000000</v>
      </c>
      <c r="U5" s="21">
        <v>1000000</v>
      </c>
      <c r="V5" s="21">
        <v>1000000</v>
      </c>
      <c r="W5" s="21">
        <v>900000</v>
      </c>
      <c r="X5" s="22">
        <f t="shared" ref="X5:X7" si="0">SUM(L5:W5)</f>
        <v>20000000</v>
      </c>
      <c r="Y5" s="23">
        <f t="shared" ref="Y5:Y9" si="1">X5-J5</f>
        <v>0</v>
      </c>
    </row>
    <row r="6" spans="1:25" ht="45.75" x14ac:dyDescent="0.25">
      <c r="A6" s="16" t="s">
        <v>36</v>
      </c>
      <c r="B6" s="17" t="s">
        <v>37</v>
      </c>
      <c r="C6" s="16" t="s">
        <v>47</v>
      </c>
      <c r="D6" s="18" t="s">
        <v>48</v>
      </c>
      <c r="E6" s="17" t="s">
        <v>38</v>
      </c>
      <c r="F6" s="17" t="s">
        <v>39</v>
      </c>
      <c r="G6" s="17" t="s">
        <v>43</v>
      </c>
      <c r="H6" s="17" t="s">
        <v>49</v>
      </c>
      <c r="I6" s="19" t="s">
        <v>41</v>
      </c>
      <c r="J6" s="24">
        <v>3500000</v>
      </c>
      <c r="K6" s="20" t="s">
        <v>42</v>
      </c>
      <c r="L6" s="21">
        <v>400000</v>
      </c>
      <c r="M6" s="21">
        <v>400000</v>
      </c>
      <c r="N6" s="21">
        <v>400000</v>
      </c>
      <c r="O6" s="21">
        <v>350000</v>
      </c>
      <c r="P6" s="21">
        <v>350000</v>
      </c>
      <c r="Q6" s="21">
        <v>350000</v>
      </c>
      <c r="R6" s="21">
        <v>300000</v>
      </c>
      <c r="S6" s="21">
        <v>250000</v>
      </c>
      <c r="T6" s="21">
        <v>250000</v>
      </c>
      <c r="U6" s="21">
        <v>200000</v>
      </c>
      <c r="V6" s="21">
        <v>150000</v>
      </c>
      <c r="W6" s="21">
        <v>100000</v>
      </c>
      <c r="X6" s="22">
        <f t="shared" si="0"/>
        <v>3500000</v>
      </c>
      <c r="Y6" s="23">
        <f t="shared" si="1"/>
        <v>0</v>
      </c>
    </row>
    <row r="7" spans="1:25" ht="34.5" x14ac:dyDescent="0.25">
      <c r="A7" s="16" t="s">
        <v>36</v>
      </c>
      <c r="B7" s="17" t="s">
        <v>37</v>
      </c>
      <c r="C7" s="16" t="s">
        <v>47</v>
      </c>
      <c r="D7" s="18" t="s">
        <v>48</v>
      </c>
      <c r="E7" s="17" t="s">
        <v>38</v>
      </c>
      <c r="F7" s="17" t="s">
        <v>39</v>
      </c>
      <c r="G7" s="17" t="s">
        <v>44</v>
      </c>
      <c r="H7" s="17" t="s">
        <v>49</v>
      </c>
      <c r="I7" s="19" t="s">
        <v>45</v>
      </c>
      <c r="J7" s="25">
        <v>7005000</v>
      </c>
      <c r="K7" s="20" t="s">
        <v>46</v>
      </c>
      <c r="L7" s="21">
        <v>650000</v>
      </c>
      <c r="M7" s="21">
        <v>650000</v>
      </c>
      <c r="N7" s="21">
        <v>650000</v>
      </c>
      <c r="O7" s="21">
        <v>750000</v>
      </c>
      <c r="P7" s="21">
        <v>750000</v>
      </c>
      <c r="Q7" s="21">
        <v>650000</v>
      </c>
      <c r="R7" s="21">
        <v>650000</v>
      </c>
      <c r="S7" s="21">
        <v>550000</v>
      </c>
      <c r="T7" s="21">
        <v>550000</v>
      </c>
      <c r="U7" s="21">
        <v>500000</v>
      </c>
      <c r="V7" s="21">
        <v>400000</v>
      </c>
      <c r="W7" s="21">
        <v>255000</v>
      </c>
      <c r="X7" s="22">
        <f t="shared" si="0"/>
        <v>7005000</v>
      </c>
      <c r="Y7" s="23">
        <f t="shared" si="1"/>
        <v>0</v>
      </c>
    </row>
    <row r="8" spans="1:25" x14ac:dyDescent="0.25">
      <c r="Y8" s="23">
        <f t="shared" si="1"/>
        <v>0</v>
      </c>
    </row>
    <row r="9" spans="1:25" x14ac:dyDescent="0.25">
      <c r="J9" s="68">
        <f>SUM(J5:J8)</f>
        <v>30505000</v>
      </c>
      <c r="K9" s="68">
        <f t="shared" ref="K9:X9" si="2">SUM(K5:K8)</f>
        <v>0</v>
      </c>
      <c r="L9" s="68">
        <f t="shared" si="2"/>
        <v>3550000</v>
      </c>
      <c r="M9" s="68">
        <f t="shared" si="2"/>
        <v>3450000</v>
      </c>
      <c r="N9" s="68">
        <f t="shared" si="2"/>
        <v>3050000</v>
      </c>
      <c r="O9" s="68">
        <f t="shared" si="2"/>
        <v>3100000</v>
      </c>
      <c r="P9" s="68">
        <f t="shared" si="2"/>
        <v>3100000</v>
      </c>
      <c r="Q9" s="68">
        <f t="shared" si="2"/>
        <v>3000000</v>
      </c>
      <c r="R9" s="68">
        <f t="shared" si="2"/>
        <v>2650000</v>
      </c>
      <c r="S9" s="68">
        <f t="shared" si="2"/>
        <v>2300000</v>
      </c>
      <c r="T9" s="68">
        <f t="shared" si="2"/>
        <v>1800000</v>
      </c>
      <c r="U9" s="68">
        <f t="shared" si="2"/>
        <v>1700000</v>
      </c>
      <c r="V9" s="68">
        <f t="shared" si="2"/>
        <v>1550000</v>
      </c>
      <c r="W9" s="68">
        <f t="shared" si="2"/>
        <v>1255000</v>
      </c>
      <c r="X9" s="68">
        <f t="shared" si="2"/>
        <v>30505000</v>
      </c>
      <c r="Y9" s="68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052C-A24E-4C8C-AAB3-5985606159BD}">
  <dimension ref="A2:T110"/>
  <sheetViews>
    <sheetView tabSelected="1" topLeftCell="A87" workbookViewId="0">
      <selection activeCell="A2" sqref="A2:L110"/>
    </sheetView>
  </sheetViews>
  <sheetFormatPr defaultRowHeight="12.75" x14ac:dyDescent="0.2"/>
  <cols>
    <col min="1" max="1" width="7.28515625" style="66" customWidth="1"/>
    <col min="2" max="2" width="9.28515625" style="66" customWidth="1"/>
    <col min="3" max="3" width="35.5703125" style="66" customWidth="1"/>
    <col min="4" max="4" width="10.5703125" style="66" customWidth="1"/>
    <col min="5" max="5" width="10.42578125" style="66" customWidth="1"/>
    <col min="6" max="6" width="10.5703125" style="66" customWidth="1"/>
    <col min="7" max="7" width="9.140625" style="66"/>
    <col min="8" max="8" width="8" style="66" customWidth="1"/>
    <col min="9" max="9" width="9.140625" style="66"/>
    <col min="10" max="10" width="10.28515625" style="66" customWidth="1"/>
    <col min="11" max="11" width="9.140625" style="66"/>
    <col min="12" max="12" width="11.7109375" style="66" customWidth="1"/>
    <col min="13" max="13" width="9.140625" style="66"/>
    <col min="14" max="14" width="10.7109375" style="66" customWidth="1"/>
    <col min="15" max="15" width="9.85546875" style="66" bestFit="1" customWidth="1"/>
    <col min="16" max="16384" width="9.140625" style="66"/>
  </cols>
  <sheetData>
    <row r="2" spans="1:20" x14ac:dyDescent="0.2">
      <c r="B2" s="85" t="s">
        <v>158</v>
      </c>
      <c r="C2" s="86" t="s">
        <v>159</v>
      </c>
      <c r="D2" s="72"/>
      <c r="E2" s="72"/>
      <c r="F2" s="72"/>
      <c r="G2" s="72"/>
      <c r="H2" s="72"/>
      <c r="I2" s="72"/>
    </row>
    <row r="3" spans="1:20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20" x14ac:dyDescent="0.2">
      <c r="A4" s="72"/>
      <c r="B4" s="72"/>
      <c r="C4" s="73" t="s">
        <v>157</v>
      </c>
      <c r="D4" s="74"/>
      <c r="E4" s="74"/>
      <c r="F4" s="74"/>
      <c r="G4" s="74"/>
      <c r="H4" s="74"/>
      <c r="I4" s="75"/>
    </row>
    <row r="5" spans="1:20" ht="13.5" thickBot="1" x14ac:dyDescent="0.25"/>
    <row r="6" spans="1:20" ht="13.5" thickBot="1" x14ac:dyDescent="0.25">
      <c r="A6" s="76" t="s">
        <v>50</v>
      </c>
      <c r="B6" s="78" t="s">
        <v>51</v>
      </c>
      <c r="C6" s="80" t="s">
        <v>52</v>
      </c>
      <c r="D6" s="82" t="s">
        <v>53</v>
      </c>
      <c r="E6" s="83"/>
      <c r="F6" s="84"/>
      <c r="G6" s="82" t="s">
        <v>54</v>
      </c>
      <c r="H6" s="83"/>
      <c r="I6" s="84"/>
      <c r="J6" s="82" t="s">
        <v>55</v>
      </c>
      <c r="K6" s="83"/>
      <c r="L6" s="84"/>
    </row>
    <row r="7" spans="1:20" ht="51" x14ac:dyDescent="0.2">
      <c r="A7" s="77"/>
      <c r="B7" s="79"/>
      <c r="C7" s="81"/>
      <c r="D7" s="26" t="s">
        <v>53</v>
      </c>
      <c r="E7" s="26" t="s">
        <v>56</v>
      </c>
      <c r="F7" s="26" t="s">
        <v>57</v>
      </c>
      <c r="G7" s="26" t="s">
        <v>54</v>
      </c>
      <c r="H7" s="26" t="s">
        <v>58</v>
      </c>
      <c r="I7" s="26" t="s">
        <v>59</v>
      </c>
      <c r="J7" s="27" t="s">
        <v>60</v>
      </c>
      <c r="K7" s="26" t="s">
        <v>58</v>
      </c>
      <c r="L7" s="28" t="s">
        <v>55</v>
      </c>
    </row>
    <row r="8" spans="1:20" ht="25.5" x14ac:dyDescent="0.2">
      <c r="A8" s="29">
        <v>600</v>
      </c>
      <c r="B8" s="30" t="s">
        <v>1</v>
      </c>
      <c r="C8" s="31" t="s">
        <v>61</v>
      </c>
      <c r="D8" s="32">
        <f t="shared" ref="D8:L8" si="0">D9</f>
        <v>20000000</v>
      </c>
      <c r="E8" s="32">
        <f t="shared" si="0"/>
        <v>0</v>
      </c>
      <c r="F8" s="32">
        <f t="shared" si="0"/>
        <v>20000000</v>
      </c>
      <c r="G8" s="32">
        <f t="shared" si="0"/>
        <v>1700000</v>
      </c>
      <c r="H8" s="32">
        <f t="shared" si="0"/>
        <v>0</v>
      </c>
      <c r="I8" s="32">
        <f t="shared" si="0"/>
        <v>1700000</v>
      </c>
      <c r="J8" s="32">
        <f t="shared" si="0"/>
        <v>21700000</v>
      </c>
      <c r="K8" s="32">
        <f t="shared" si="0"/>
        <v>0</v>
      </c>
      <c r="L8" s="33">
        <f t="shared" si="0"/>
        <v>21700000</v>
      </c>
    </row>
    <row r="9" spans="1:20" x14ac:dyDescent="0.2">
      <c r="A9" s="34"/>
      <c r="B9" s="35">
        <v>6001</v>
      </c>
      <c r="C9" s="36" t="s">
        <v>62</v>
      </c>
      <c r="D9" s="37">
        <f t="shared" ref="D9:L9" si="1">D10+D11+D12+D13+D14+D15+D16+D17+D18+D19+D20+D22+D23</f>
        <v>20000000</v>
      </c>
      <c r="E9" s="37">
        <f t="shared" si="1"/>
        <v>0</v>
      </c>
      <c r="F9" s="37">
        <f t="shared" si="1"/>
        <v>20000000</v>
      </c>
      <c r="G9" s="37">
        <f t="shared" si="1"/>
        <v>1700000</v>
      </c>
      <c r="H9" s="37">
        <f t="shared" si="1"/>
        <v>0</v>
      </c>
      <c r="I9" s="37">
        <f t="shared" si="1"/>
        <v>1700000</v>
      </c>
      <c r="J9" s="37">
        <f t="shared" si="1"/>
        <v>21700000</v>
      </c>
      <c r="K9" s="37">
        <f t="shared" si="1"/>
        <v>0</v>
      </c>
      <c r="L9" s="38">
        <f t="shared" si="1"/>
        <v>21700000</v>
      </c>
    </row>
    <row r="10" spans="1:20" x14ac:dyDescent="0.2">
      <c r="A10" s="39"/>
      <c r="B10" s="40">
        <v>6001001</v>
      </c>
      <c r="C10" s="41" t="s">
        <v>63</v>
      </c>
      <c r="D10" s="42">
        <v>4175999.9999999995</v>
      </c>
      <c r="E10" s="42"/>
      <c r="F10" s="42">
        <f>D10+E10</f>
        <v>4175999.9999999995</v>
      </c>
      <c r="G10" s="42">
        <v>344250</v>
      </c>
      <c r="H10" s="43"/>
      <c r="I10" s="43">
        <f t="shared" ref="I10:I23" si="2">G10+H10</f>
        <v>344250</v>
      </c>
      <c r="J10" s="42">
        <f>D10+G10</f>
        <v>4520250</v>
      </c>
      <c r="K10" s="42">
        <f>E10+H10</f>
        <v>0</v>
      </c>
      <c r="L10" s="44">
        <f t="shared" ref="L10:L23" si="3">J10+K10</f>
        <v>4520250</v>
      </c>
      <c r="M10" s="66">
        <f>D10/D9%</f>
        <v>20.88</v>
      </c>
      <c r="N10" s="37">
        <v>20000000</v>
      </c>
      <c r="O10" s="37">
        <f>N10*P10%</f>
        <v>4175999.9999999995</v>
      </c>
      <c r="P10" s="69">
        <v>20.88</v>
      </c>
      <c r="R10" s="37">
        <v>1700000</v>
      </c>
      <c r="S10" s="69">
        <v>20.25</v>
      </c>
      <c r="T10" s="37">
        <f>R10*S10%</f>
        <v>344250</v>
      </c>
    </row>
    <row r="11" spans="1:20" x14ac:dyDescent="0.2">
      <c r="A11" s="39"/>
      <c r="B11" s="40">
        <v>6001002</v>
      </c>
      <c r="C11" s="41" t="s">
        <v>64</v>
      </c>
      <c r="D11" s="42">
        <v>0</v>
      </c>
      <c r="E11" s="42"/>
      <c r="F11" s="42">
        <f>D11+E11</f>
        <v>0</v>
      </c>
      <c r="G11" s="45"/>
      <c r="H11" s="43"/>
      <c r="I11" s="43">
        <f t="shared" si="2"/>
        <v>0</v>
      </c>
      <c r="J11" s="42">
        <f>D11+G11</f>
        <v>0</v>
      </c>
      <c r="K11" s="42">
        <f>E11+H11</f>
        <v>0</v>
      </c>
      <c r="L11" s="44">
        <f t="shared" si="3"/>
        <v>0</v>
      </c>
      <c r="M11" s="66">
        <f>D11/D10%</f>
        <v>0</v>
      </c>
      <c r="N11" s="37">
        <v>20000000</v>
      </c>
      <c r="O11" s="37">
        <f>M11*N11%</f>
        <v>0</v>
      </c>
      <c r="P11" s="69">
        <v>0</v>
      </c>
      <c r="R11" s="37"/>
      <c r="S11" s="69"/>
      <c r="T11" s="37"/>
    </row>
    <row r="12" spans="1:20" x14ac:dyDescent="0.2">
      <c r="A12" s="39"/>
      <c r="B12" s="40">
        <v>6001003</v>
      </c>
      <c r="C12" s="41" t="s">
        <v>65</v>
      </c>
      <c r="D12" s="42">
        <v>1064000</v>
      </c>
      <c r="E12" s="42"/>
      <c r="F12" s="42">
        <f>D12+E12</f>
        <v>1064000</v>
      </c>
      <c r="G12" s="45">
        <v>174250</v>
      </c>
      <c r="H12" s="43"/>
      <c r="I12" s="43">
        <f t="shared" si="2"/>
        <v>174250</v>
      </c>
      <c r="J12" s="42">
        <f>D12+G12</f>
        <v>1238250</v>
      </c>
      <c r="K12" s="42">
        <f>E12+H12</f>
        <v>0</v>
      </c>
      <c r="L12" s="44">
        <f t="shared" si="3"/>
        <v>1238250</v>
      </c>
      <c r="M12" s="66">
        <f>D12/D9%</f>
        <v>5.32</v>
      </c>
      <c r="N12" s="37">
        <v>20000000</v>
      </c>
      <c r="O12" s="37">
        <f>M12*N12%</f>
        <v>1064000</v>
      </c>
      <c r="P12" s="69">
        <v>5.32</v>
      </c>
      <c r="R12" s="37">
        <v>1700000</v>
      </c>
      <c r="S12" s="69">
        <v>10.25</v>
      </c>
      <c r="T12" s="37">
        <f>R12*S12%</f>
        <v>174250</v>
      </c>
    </row>
    <row r="13" spans="1:20" x14ac:dyDescent="0.2">
      <c r="A13" s="39"/>
      <c r="B13" s="40">
        <v>6001004</v>
      </c>
      <c r="C13" s="41" t="s">
        <v>66</v>
      </c>
      <c r="D13" s="42">
        <v>592000</v>
      </c>
      <c r="E13" s="42"/>
      <c r="F13" s="42">
        <f>D13+E13</f>
        <v>592000</v>
      </c>
      <c r="G13" s="45"/>
      <c r="H13" s="43"/>
      <c r="I13" s="43">
        <f t="shared" si="2"/>
        <v>0</v>
      </c>
      <c r="J13" s="42">
        <f>D13+G13</f>
        <v>592000</v>
      </c>
      <c r="K13" s="42">
        <f>E13+H13</f>
        <v>0</v>
      </c>
      <c r="L13" s="44">
        <f t="shared" si="3"/>
        <v>592000</v>
      </c>
      <c r="M13" s="66">
        <f>D13/D9%</f>
        <v>2.96</v>
      </c>
      <c r="N13" s="37">
        <v>20000000</v>
      </c>
      <c r="O13" s="37">
        <f>N13*P13%</f>
        <v>592000</v>
      </c>
      <c r="P13" s="69">
        <v>2.96</v>
      </c>
      <c r="R13" s="37"/>
      <c r="S13" s="69"/>
      <c r="T13" s="37"/>
    </row>
    <row r="14" spans="1:20" x14ac:dyDescent="0.2">
      <c r="A14" s="39"/>
      <c r="B14" s="40">
        <v>6001005</v>
      </c>
      <c r="C14" s="41" t="s">
        <v>67</v>
      </c>
      <c r="D14" s="42">
        <v>14168000</v>
      </c>
      <c r="E14" s="42"/>
      <c r="F14" s="42">
        <f>D14+E14</f>
        <v>14168000</v>
      </c>
      <c r="G14" s="45">
        <v>1181500</v>
      </c>
      <c r="H14" s="43"/>
      <c r="I14" s="43">
        <f t="shared" si="2"/>
        <v>1181500</v>
      </c>
      <c r="J14" s="42">
        <f>D14+G14</f>
        <v>15349500</v>
      </c>
      <c r="K14" s="42">
        <f>E14+H14</f>
        <v>0</v>
      </c>
      <c r="L14" s="44">
        <f t="shared" si="3"/>
        <v>15349500</v>
      </c>
      <c r="M14" s="66">
        <f>D14/D9%</f>
        <v>70.84</v>
      </c>
      <c r="N14" s="37">
        <v>20000000</v>
      </c>
      <c r="O14" s="37">
        <f>N14*P14%</f>
        <v>14168000</v>
      </c>
      <c r="P14" s="69">
        <v>70.84</v>
      </c>
      <c r="R14" s="37">
        <v>1700000</v>
      </c>
      <c r="S14" s="69">
        <v>69.5</v>
      </c>
      <c r="T14" s="37">
        <f>R14*S14%</f>
        <v>1181500</v>
      </c>
    </row>
    <row r="15" spans="1:20" x14ac:dyDescent="0.2">
      <c r="A15" s="39"/>
      <c r="B15" s="40">
        <v>6001006</v>
      </c>
      <c r="C15" s="41" t="s">
        <v>68</v>
      </c>
      <c r="D15" s="42">
        <f>O13*O15%</f>
        <v>0</v>
      </c>
      <c r="E15" s="42"/>
      <c r="F15" s="42">
        <f>D15+E15</f>
        <v>0</v>
      </c>
      <c r="G15" s="42"/>
      <c r="H15" s="43"/>
      <c r="I15" s="43">
        <f t="shared" si="2"/>
        <v>0</v>
      </c>
      <c r="J15" s="42">
        <f>D15+G15</f>
        <v>0</v>
      </c>
      <c r="K15" s="42">
        <f>E15+H15</f>
        <v>0</v>
      </c>
      <c r="L15" s="44">
        <f t="shared" si="3"/>
        <v>0</v>
      </c>
    </row>
    <row r="16" spans="1:20" x14ac:dyDescent="0.2">
      <c r="A16" s="39"/>
      <c r="B16" s="40">
        <v>6001007</v>
      </c>
      <c r="C16" s="41" t="s">
        <v>69</v>
      </c>
      <c r="D16" s="42"/>
      <c r="E16" s="42"/>
      <c r="F16" s="42">
        <f>D16+E16</f>
        <v>0</v>
      </c>
      <c r="G16" s="42"/>
      <c r="H16" s="43"/>
      <c r="I16" s="43">
        <f t="shared" si="2"/>
        <v>0</v>
      </c>
      <c r="J16" s="42">
        <f>D16+G16</f>
        <v>0</v>
      </c>
      <c r="K16" s="42">
        <f>E16+H16</f>
        <v>0</v>
      </c>
      <c r="L16" s="44">
        <f t="shared" si="3"/>
        <v>0</v>
      </c>
      <c r="O16" s="37">
        <f>SUM(O10:O15)</f>
        <v>20000000</v>
      </c>
      <c r="P16" s="37">
        <f>SUM(P10:P15)</f>
        <v>100</v>
      </c>
      <c r="S16" s="37">
        <f>SUM(S10:S15)</f>
        <v>100</v>
      </c>
      <c r="T16" s="37">
        <f>SUM(T10:T15)</f>
        <v>1700000</v>
      </c>
    </row>
    <row r="17" spans="1:15" x14ac:dyDescent="0.2">
      <c r="A17" s="39"/>
      <c r="B17" s="40">
        <v>6001008</v>
      </c>
      <c r="C17" s="41" t="s">
        <v>70</v>
      </c>
      <c r="D17" s="42"/>
      <c r="E17" s="42"/>
      <c r="F17" s="42">
        <f>D17+E17</f>
        <v>0</v>
      </c>
      <c r="G17" s="42"/>
      <c r="H17" s="43"/>
      <c r="I17" s="43">
        <f t="shared" si="2"/>
        <v>0</v>
      </c>
      <c r="J17" s="42">
        <f>D17+G17</f>
        <v>0</v>
      </c>
      <c r="K17" s="42">
        <f>E17+H17</f>
        <v>0</v>
      </c>
      <c r="L17" s="44">
        <f t="shared" si="3"/>
        <v>0</v>
      </c>
    </row>
    <row r="18" spans="1:15" x14ac:dyDescent="0.2">
      <c r="A18" s="39"/>
      <c r="B18" s="40">
        <v>6001009</v>
      </c>
      <c r="C18" s="41" t="s">
        <v>71</v>
      </c>
      <c r="D18" s="42"/>
      <c r="E18" s="42"/>
      <c r="F18" s="42">
        <f>D18+E18</f>
        <v>0</v>
      </c>
      <c r="G18" s="42"/>
      <c r="H18" s="43"/>
      <c r="I18" s="43">
        <f t="shared" si="2"/>
        <v>0</v>
      </c>
      <c r="J18" s="42">
        <f>D18+G18</f>
        <v>0</v>
      </c>
      <c r="K18" s="42">
        <f>E18+H18</f>
        <v>0</v>
      </c>
      <c r="L18" s="44">
        <f t="shared" si="3"/>
        <v>0</v>
      </c>
    </row>
    <row r="19" spans="1:15" x14ac:dyDescent="0.2">
      <c r="A19" s="39"/>
      <c r="B19" s="40">
        <v>6001010</v>
      </c>
      <c r="C19" s="41" t="s">
        <v>72</v>
      </c>
      <c r="D19" s="42"/>
      <c r="E19" s="42"/>
      <c r="F19" s="42">
        <f>D19+E19</f>
        <v>0</v>
      </c>
      <c r="G19" s="42"/>
      <c r="H19" s="43"/>
      <c r="I19" s="43">
        <f t="shared" si="2"/>
        <v>0</v>
      </c>
      <c r="J19" s="42">
        <f>D19+G19</f>
        <v>0</v>
      </c>
      <c r="K19" s="42">
        <f>E19+H19</f>
        <v>0</v>
      </c>
      <c r="L19" s="44">
        <f t="shared" si="3"/>
        <v>0</v>
      </c>
    </row>
    <row r="20" spans="1:15" ht="25.5" x14ac:dyDescent="0.2">
      <c r="A20" s="39"/>
      <c r="B20" s="40">
        <v>6001012</v>
      </c>
      <c r="C20" s="46" t="s">
        <v>73</v>
      </c>
      <c r="D20" s="42"/>
      <c r="E20" s="42"/>
      <c r="F20" s="42">
        <f>D20+E20</f>
        <v>0</v>
      </c>
      <c r="G20" s="42"/>
      <c r="H20" s="43"/>
      <c r="I20" s="43">
        <f t="shared" si="2"/>
        <v>0</v>
      </c>
      <c r="J20" s="42">
        <f>D20+G20</f>
        <v>0</v>
      </c>
      <c r="K20" s="42">
        <f>E20+H20</f>
        <v>0</v>
      </c>
      <c r="L20" s="44">
        <f t="shared" si="3"/>
        <v>0</v>
      </c>
    </row>
    <row r="21" spans="1:15" x14ac:dyDescent="0.2">
      <c r="A21" s="39"/>
      <c r="B21" s="40">
        <v>6001013</v>
      </c>
      <c r="C21" s="41" t="s">
        <v>74</v>
      </c>
      <c r="D21" s="42"/>
      <c r="E21" s="42"/>
      <c r="F21" s="42">
        <f>D21+E21</f>
        <v>0</v>
      </c>
      <c r="G21" s="42"/>
      <c r="H21" s="43"/>
      <c r="I21" s="43">
        <f t="shared" si="2"/>
        <v>0</v>
      </c>
      <c r="J21" s="42">
        <f>D21+G21</f>
        <v>0</v>
      </c>
      <c r="K21" s="42">
        <f>E21+H21</f>
        <v>0</v>
      </c>
      <c r="L21" s="44">
        <f t="shared" si="3"/>
        <v>0</v>
      </c>
    </row>
    <row r="22" spans="1:15" ht="25.5" x14ac:dyDescent="0.2">
      <c r="A22" s="39"/>
      <c r="B22" s="40">
        <v>6001014</v>
      </c>
      <c r="C22" s="46" t="s">
        <v>75</v>
      </c>
      <c r="D22" s="42"/>
      <c r="E22" s="42"/>
      <c r="F22" s="42">
        <f>D22+E22</f>
        <v>0</v>
      </c>
      <c r="G22" s="42"/>
      <c r="H22" s="43"/>
      <c r="I22" s="43">
        <f t="shared" si="2"/>
        <v>0</v>
      </c>
      <c r="J22" s="42">
        <f>D22+G22</f>
        <v>0</v>
      </c>
      <c r="K22" s="42">
        <f>E22+H22</f>
        <v>0</v>
      </c>
      <c r="L22" s="44">
        <f t="shared" si="3"/>
        <v>0</v>
      </c>
    </row>
    <row r="23" spans="1:15" x14ac:dyDescent="0.2">
      <c r="A23" s="39"/>
      <c r="B23" s="40">
        <v>6001099</v>
      </c>
      <c r="C23" s="41" t="s">
        <v>76</v>
      </c>
      <c r="D23" s="42"/>
      <c r="E23" s="42"/>
      <c r="F23" s="42">
        <f>D23+E23</f>
        <v>0</v>
      </c>
      <c r="G23" s="42"/>
      <c r="H23" s="43"/>
      <c r="I23" s="43">
        <f t="shared" si="2"/>
        <v>0</v>
      </c>
      <c r="J23" s="42">
        <f>D23+G23</f>
        <v>0</v>
      </c>
      <c r="K23" s="42">
        <f>E23+H23</f>
        <v>0</v>
      </c>
      <c r="L23" s="44">
        <f t="shared" si="3"/>
        <v>0</v>
      </c>
    </row>
    <row r="24" spans="1:15" x14ac:dyDescent="0.2">
      <c r="A24" s="34"/>
      <c r="B24" s="35">
        <v>6002</v>
      </c>
      <c r="C24" s="36" t="s">
        <v>77</v>
      </c>
      <c r="D24" s="37">
        <f t="shared" ref="D24:L24" si="4">D25+D26+D27</f>
        <v>0</v>
      </c>
      <c r="E24" s="37">
        <f t="shared" si="4"/>
        <v>0</v>
      </c>
      <c r="F24" s="37">
        <f t="shared" si="4"/>
        <v>0</v>
      </c>
      <c r="G24" s="37">
        <f t="shared" si="4"/>
        <v>0</v>
      </c>
      <c r="H24" s="37">
        <f t="shared" si="4"/>
        <v>0</v>
      </c>
      <c r="I24" s="37">
        <f t="shared" si="4"/>
        <v>0</v>
      </c>
      <c r="J24" s="37">
        <f t="shared" si="4"/>
        <v>0</v>
      </c>
      <c r="K24" s="37">
        <f t="shared" si="4"/>
        <v>0</v>
      </c>
      <c r="L24" s="38">
        <f t="shared" si="4"/>
        <v>0</v>
      </c>
    </row>
    <row r="25" spans="1:15" x14ac:dyDescent="0.2">
      <c r="A25" s="39"/>
      <c r="B25" s="40">
        <v>6002100</v>
      </c>
      <c r="C25" s="47" t="s">
        <v>78</v>
      </c>
      <c r="D25" s="47"/>
      <c r="E25" s="47"/>
      <c r="F25" s="47">
        <f>D25+E25</f>
        <v>0</v>
      </c>
      <c r="G25" s="47"/>
      <c r="H25" s="48"/>
      <c r="I25" s="48">
        <f>G25+H25</f>
        <v>0</v>
      </c>
      <c r="J25" s="47">
        <v>0</v>
      </c>
      <c r="K25" s="47">
        <f>E25+H25</f>
        <v>0</v>
      </c>
      <c r="L25" s="49">
        <f>J25+K25</f>
        <v>0</v>
      </c>
    </row>
    <row r="26" spans="1:15" x14ac:dyDescent="0.2">
      <c r="A26" s="39"/>
      <c r="B26" s="40">
        <v>6002200</v>
      </c>
      <c r="C26" s="47" t="s">
        <v>79</v>
      </c>
      <c r="D26" s="47"/>
      <c r="E26" s="47"/>
      <c r="F26" s="47">
        <f>D26+E26</f>
        <v>0</v>
      </c>
      <c r="G26" s="47"/>
      <c r="H26" s="48"/>
      <c r="I26" s="48">
        <f>G26+H26</f>
        <v>0</v>
      </c>
      <c r="J26" s="47">
        <v>0</v>
      </c>
      <c r="K26" s="47">
        <f>E26+H26</f>
        <v>0</v>
      </c>
      <c r="L26" s="49">
        <f>J26+K26</f>
        <v>0</v>
      </c>
    </row>
    <row r="27" spans="1:15" x14ac:dyDescent="0.2">
      <c r="A27" s="39"/>
      <c r="B27" s="40">
        <v>6002900</v>
      </c>
      <c r="C27" s="47" t="s">
        <v>80</v>
      </c>
      <c r="D27" s="47"/>
      <c r="E27" s="47"/>
      <c r="F27" s="47">
        <f>D27+E27</f>
        <v>0</v>
      </c>
      <c r="G27" s="47"/>
      <c r="H27" s="48"/>
      <c r="I27" s="48">
        <f>G27+H27</f>
        <v>0</v>
      </c>
      <c r="J27" s="47">
        <v>0</v>
      </c>
      <c r="K27" s="47">
        <f>E27+H27</f>
        <v>0</v>
      </c>
      <c r="L27" s="49">
        <f>J27+K27</f>
        <v>0</v>
      </c>
    </row>
    <row r="28" spans="1:15" x14ac:dyDescent="0.2">
      <c r="A28" s="34"/>
      <c r="B28" s="35">
        <v>6003</v>
      </c>
      <c r="C28" s="36" t="s">
        <v>81</v>
      </c>
      <c r="D28" s="37">
        <f t="shared" ref="D28:L28" si="5">D29+D30</f>
        <v>0</v>
      </c>
      <c r="E28" s="37">
        <f t="shared" si="5"/>
        <v>0</v>
      </c>
      <c r="F28" s="37">
        <f t="shared" si="5"/>
        <v>0</v>
      </c>
      <c r="G28" s="37">
        <f t="shared" si="5"/>
        <v>0</v>
      </c>
      <c r="H28" s="37">
        <f t="shared" si="5"/>
        <v>0</v>
      </c>
      <c r="I28" s="37">
        <f t="shared" si="5"/>
        <v>0</v>
      </c>
      <c r="J28" s="37">
        <f t="shared" si="5"/>
        <v>0</v>
      </c>
      <c r="K28" s="37">
        <f t="shared" si="5"/>
        <v>0</v>
      </c>
      <c r="L28" s="38">
        <f t="shared" si="5"/>
        <v>0</v>
      </c>
    </row>
    <row r="29" spans="1:15" x14ac:dyDescent="0.2">
      <c r="A29" s="39"/>
      <c r="B29" s="40">
        <v>6003900</v>
      </c>
      <c r="C29" s="41" t="s">
        <v>82</v>
      </c>
      <c r="D29" s="47"/>
      <c r="E29" s="47">
        <v>0</v>
      </c>
      <c r="F29" s="42">
        <f>D29+E29</f>
        <v>0</v>
      </c>
      <c r="G29" s="47"/>
      <c r="H29" s="48"/>
      <c r="I29" s="48">
        <f>G29+H29</f>
        <v>0</v>
      </c>
      <c r="J29" s="47">
        <v>0</v>
      </c>
      <c r="K29" s="47">
        <f>E29+H29</f>
        <v>0</v>
      </c>
      <c r="L29" s="49">
        <f>J29+K29</f>
        <v>0</v>
      </c>
    </row>
    <row r="30" spans="1:15" x14ac:dyDescent="0.2">
      <c r="A30" s="39"/>
      <c r="B30" s="40">
        <v>6009000</v>
      </c>
      <c r="C30" s="50" t="s">
        <v>83</v>
      </c>
      <c r="D30" s="47"/>
      <c r="E30" s="47"/>
      <c r="F30" s="42">
        <f>D30+E30</f>
        <v>0</v>
      </c>
      <c r="G30" s="47"/>
      <c r="H30" s="48"/>
      <c r="I30" s="48">
        <f>G30+H30</f>
        <v>0</v>
      </c>
      <c r="J30" s="47">
        <v>0</v>
      </c>
      <c r="K30" s="47">
        <f>E30+H30</f>
        <v>0</v>
      </c>
      <c r="L30" s="49">
        <f>J30+K30</f>
        <v>0</v>
      </c>
    </row>
    <row r="31" spans="1:15" ht="25.5" x14ac:dyDescent="0.2">
      <c r="A31" s="51">
        <v>601</v>
      </c>
      <c r="B31" s="52" t="s">
        <v>1</v>
      </c>
      <c r="C31" s="53" t="s">
        <v>84</v>
      </c>
      <c r="D31" s="54">
        <f>D32+D33</f>
        <v>3500000</v>
      </c>
      <c r="E31" s="54">
        <f>E32+E33</f>
        <v>0</v>
      </c>
      <c r="F31" s="54">
        <f>F32+F33</f>
        <v>3500000</v>
      </c>
      <c r="G31" s="54">
        <f>G32+G33</f>
        <v>290000</v>
      </c>
      <c r="H31" s="54">
        <f>H32+H33</f>
        <v>0</v>
      </c>
      <c r="I31" s="54">
        <f>G31+H31</f>
        <v>290000</v>
      </c>
      <c r="J31" s="54">
        <f>J32+J33</f>
        <v>3790000</v>
      </c>
      <c r="K31" s="54">
        <f>E31+H31</f>
        <v>0</v>
      </c>
      <c r="L31" s="55">
        <f>J31+K31</f>
        <v>3790000</v>
      </c>
    </row>
    <row r="32" spans="1:15" x14ac:dyDescent="0.2">
      <c r="A32" s="39"/>
      <c r="B32" s="41">
        <v>6010000</v>
      </c>
      <c r="C32" s="41" t="s">
        <v>85</v>
      </c>
      <c r="D32" s="47">
        <v>3139850</v>
      </c>
      <c r="E32" s="47"/>
      <c r="F32" s="42">
        <f>D32+E32</f>
        <v>3139850</v>
      </c>
      <c r="G32" s="47">
        <v>260000</v>
      </c>
      <c r="H32" s="48"/>
      <c r="I32" s="48">
        <f>G32+H32</f>
        <v>260000</v>
      </c>
      <c r="J32" s="47">
        <f>D32+G32</f>
        <v>3399850</v>
      </c>
      <c r="K32" s="47">
        <f>E32+H32</f>
        <v>0</v>
      </c>
      <c r="L32" s="49">
        <f>J32+K32</f>
        <v>3399850</v>
      </c>
      <c r="M32" s="70">
        <f>D32/D31%</f>
        <v>89.71</v>
      </c>
      <c r="N32" s="42">
        <v>3500000</v>
      </c>
      <c r="O32" s="42">
        <f>M32*N32%</f>
        <v>3139850</v>
      </c>
    </row>
    <row r="33" spans="1:15" x14ac:dyDescent="0.2">
      <c r="A33" s="39"/>
      <c r="B33" s="41">
        <v>6011000</v>
      </c>
      <c r="C33" s="41" t="s">
        <v>86</v>
      </c>
      <c r="D33" s="47">
        <v>360149.99999999994</v>
      </c>
      <c r="E33" s="47"/>
      <c r="F33" s="42">
        <f>D33+E33</f>
        <v>360149.99999999994</v>
      </c>
      <c r="G33" s="47">
        <v>30000</v>
      </c>
      <c r="H33" s="48"/>
      <c r="I33" s="48">
        <f>G33+H33</f>
        <v>30000</v>
      </c>
      <c r="J33" s="47">
        <f>D33+G33</f>
        <v>390149.99999999994</v>
      </c>
      <c r="K33" s="47">
        <f>E33+H33</f>
        <v>0</v>
      </c>
      <c r="L33" s="49">
        <f>J33+K33</f>
        <v>390149.99999999994</v>
      </c>
      <c r="M33" s="70">
        <f>D33/D31%</f>
        <v>10.29</v>
      </c>
      <c r="N33" s="42">
        <v>3500000</v>
      </c>
      <c r="O33" s="42">
        <f>M33*N33%</f>
        <v>360149.99999999994</v>
      </c>
    </row>
    <row r="34" spans="1:15" x14ac:dyDescent="0.2">
      <c r="A34" s="51">
        <v>602</v>
      </c>
      <c r="B34" s="52" t="s">
        <v>1</v>
      </c>
      <c r="C34" s="53" t="s">
        <v>87</v>
      </c>
      <c r="D34" s="54">
        <f t="shared" ref="D34:L34" si="6">D35+D42+D50+D62+D67+D70+D77+D81+D85</f>
        <v>7005000</v>
      </c>
      <c r="E34" s="54">
        <f t="shared" si="6"/>
        <v>0</v>
      </c>
      <c r="F34" s="54">
        <f t="shared" si="6"/>
        <v>7005000</v>
      </c>
      <c r="G34" s="54">
        <f t="shared" si="6"/>
        <v>0</v>
      </c>
      <c r="H34" s="54">
        <f t="shared" si="6"/>
        <v>0</v>
      </c>
      <c r="I34" s="54">
        <f t="shared" si="6"/>
        <v>0</v>
      </c>
      <c r="J34" s="54">
        <f t="shared" si="6"/>
        <v>7005000</v>
      </c>
      <c r="K34" s="54">
        <f t="shared" si="6"/>
        <v>0</v>
      </c>
      <c r="L34" s="55">
        <f t="shared" si="6"/>
        <v>7005000</v>
      </c>
      <c r="M34" s="71"/>
    </row>
    <row r="35" spans="1:15" x14ac:dyDescent="0.2">
      <c r="A35" s="34"/>
      <c r="B35" s="35"/>
      <c r="C35" s="36" t="s">
        <v>88</v>
      </c>
      <c r="D35" s="37">
        <f t="shared" ref="D35:L35" si="7">D36+D37+D38+D39+D40+D41</f>
        <v>600000</v>
      </c>
      <c r="E35" s="37">
        <f t="shared" si="7"/>
        <v>0</v>
      </c>
      <c r="F35" s="37">
        <f t="shared" si="7"/>
        <v>600000</v>
      </c>
      <c r="G35" s="37">
        <f t="shared" si="7"/>
        <v>0</v>
      </c>
      <c r="H35" s="37">
        <f t="shared" si="7"/>
        <v>0</v>
      </c>
      <c r="I35" s="37">
        <f t="shared" si="7"/>
        <v>0</v>
      </c>
      <c r="J35" s="37">
        <f t="shared" si="7"/>
        <v>600000</v>
      </c>
      <c r="K35" s="37">
        <f t="shared" si="7"/>
        <v>0</v>
      </c>
      <c r="L35" s="38">
        <f t="shared" si="7"/>
        <v>600000</v>
      </c>
      <c r="M35" s="71"/>
      <c r="N35" s="42">
        <v>7005000</v>
      </c>
    </row>
    <row r="36" spans="1:15" x14ac:dyDescent="0.2">
      <c r="A36" s="39"/>
      <c r="B36" s="41">
        <v>6020100</v>
      </c>
      <c r="C36" s="41" t="s">
        <v>89</v>
      </c>
      <c r="D36" s="47">
        <v>200000</v>
      </c>
      <c r="E36" s="47"/>
      <c r="F36" s="42">
        <f>D36+E36</f>
        <v>200000</v>
      </c>
      <c r="G36" s="47"/>
      <c r="H36" s="48"/>
      <c r="I36" s="48">
        <f t="shared" ref="I36:I41" si="8">G36+H36</f>
        <v>0</v>
      </c>
      <c r="J36" s="47">
        <f>D36+G36</f>
        <v>200000</v>
      </c>
      <c r="K36" s="47">
        <f>E36+H36</f>
        <v>0</v>
      </c>
      <c r="L36" s="49">
        <f t="shared" ref="L36:L41" si="9">J36+K36</f>
        <v>200000</v>
      </c>
    </row>
    <row r="37" spans="1:15" x14ac:dyDescent="0.2">
      <c r="A37" s="39"/>
      <c r="B37" s="41">
        <v>6020200</v>
      </c>
      <c r="C37" s="41" t="s">
        <v>90</v>
      </c>
      <c r="D37" s="47">
        <v>200000</v>
      </c>
      <c r="E37" s="47"/>
      <c r="F37" s="42">
        <f>D37+E37</f>
        <v>200000</v>
      </c>
      <c r="G37" s="47"/>
      <c r="H37" s="48"/>
      <c r="I37" s="48">
        <f t="shared" si="8"/>
        <v>0</v>
      </c>
      <c r="J37" s="47">
        <f>D37+G37</f>
        <v>200000</v>
      </c>
      <c r="K37" s="47">
        <f>E37+H37</f>
        <v>0</v>
      </c>
      <c r="L37" s="49">
        <f t="shared" si="9"/>
        <v>200000</v>
      </c>
    </row>
    <row r="38" spans="1:15" x14ac:dyDescent="0.2">
      <c r="A38" s="39"/>
      <c r="B38" s="41">
        <v>6020300</v>
      </c>
      <c r="C38" s="41" t="s">
        <v>91</v>
      </c>
      <c r="D38" s="47">
        <v>200000</v>
      </c>
      <c r="E38" s="47"/>
      <c r="F38" s="42">
        <f>D38+E38</f>
        <v>200000</v>
      </c>
      <c r="G38" s="47"/>
      <c r="H38" s="48"/>
      <c r="I38" s="48">
        <f t="shared" si="8"/>
        <v>0</v>
      </c>
      <c r="J38" s="47">
        <f>D38+G38</f>
        <v>200000</v>
      </c>
      <c r="K38" s="47">
        <f>E38+H38</f>
        <v>0</v>
      </c>
      <c r="L38" s="49">
        <f t="shared" si="9"/>
        <v>200000</v>
      </c>
    </row>
    <row r="39" spans="1:15" x14ac:dyDescent="0.2">
      <c r="A39" s="39"/>
      <c r="B39" s="41">
        <v>6020400</v>
      </c>
      <c r="C39" s="41" t="s">
        <v>92</v>
      </c>
      <c r="D39" s="47"/>
      <c r="E39" s="47"/>
      <c r="F39" s="42">
        <f>D39+E39</f>
        <v>0</v>
      </c>
      <c r="G39" s="47"/>
      <c r="H39" s="48"/>
      <c r="I39" s="48">
        <f t="shared" si="8"/>
        <v>0</v>
      </c>
      <c r="J39" s="47">
        <f>D39+G39</f>
        <v>0</v>
      </c>
      <c r="K39" s="47">
        <f>E39+H39</f>
        <v>0</v>
      </c>
      <c r="L39" s="49">
        <f t="shared" si="9"/>
        <v>0</v>
      </c>
    </row>
    <row r="40" spans="1:15" x14ac:dyDescent="0.2">
      <c r="A40" s="39"/>
      <c r="B40" s="41">
        <v>6020500</v>
      </c>
      <c r="C40" s="41" t="s">
        <v>93</v>
      </c>
      <c r="D40" s="47"/>
      <c r="E40" s="47"/>
      <c r="F40" s="42">
        <f>D40+E40</f>
        <v>0</v>
      </c>
      <c r="G40" s="47"/>
      <c r="H40" s="48"/>
      <c r="I40" s="48">
        <f t="shared" si="8"/>
        <v>0</v>
      </c>
      <c r="J40" s="47">
        <f>D40+G40</f>
        <v>0</v>
      </c>
      <c r="K40" s="47">
        <f>E40+H40</f>
        <v>0</v>
      </c>
      <c r="L40" s="49">
        <f t="shared" si="9"/>
        <v>0</v>
      </c>
    </row>
    <row r="41" spans="1:15" x14ac:dyDescent="0.2">
      <c r="A41" s="39"/>
      <c r="B41" s="41">
        <v>6020900</v>
      </c>
      <c r="C41" s="41" t="s">
        <v>94</v>
      </c>
      <c r="D41" s="47">
        <v>0</v>
      </c>
      <c r="E41" s="47"/>
      <c r="F41" s="42">
        <f>D41+E41</f>
        <v>0</v>
      </c>
      <c r="G41" s="47"/>
      <c r="H41" s="48"/>
      <c r="I41" s="48">
        <f t="shared" si="8"/>
        <v>0</v>
      </c>
      <c r="J41" s="47">
        <f>D41+G41</f>
        <v>0</v>
      </c>
      <c r="K41" s="47">
        <f>E41+H41</f>
        <v>0</v>
      </c>
      <c r="L41" s="49">
        <f t="shared" si="9"/>
        <v>0</v>
      </c>
    </row>
    <row r="42" spans="1:15" x14ac:dyDescent="0.2">
      <c r="A42" s="34"/>
      <c r="B42" s="56"/>
      <c r="C42" s="50" t="s">
        <v>95</v>
      </c>
      <c r="D42" s="57">
        <f t="shared" ref="D42:L42" si="10">D43+D44+D45+D46+D47+D48+D49</f>
        <v>15000</v>
      </c>
      <c r="E42" s="57">
        <f t="shared" si="10"/>
        <v>0</v>
      </c>
      <c r="F42" s="57">
        <f t="shared" si="10"/>
        <v>15000</v>
      </c>
      <c r="G42" s="57">
        <f t="shared" si="10"/>
        <v>0</v>
      </c>
      <c r="H42" s="37">
        <f t="shared" si="10"/>
        <v>0</v>
      </c>
      <c r="I42" s="37">
        <f t="shared" si="10"/>
        <v>0</v>
      </c>
      <c r="J42" s="37">
        <f t="shared" si="10"/>
        <v>15000</v>
      </c>
      <c r="K42" s="37">
        <f t="shared" si="10"/>
        <v>0</v>
      </c>
      <c r="L42" s="38">
        <f t="shared" si="10"/>
        <v>15000</v>
      </c>
    </row>
    <row r="43" spans="1:15" x14ac:dyDescent="0.2">
      <c r="A43" s="39"/>
      <c r="B43" s="41">
        <v>6021001</v>
      </c>
      <c r="C43" s="41" t="s">
        <v>96</v>
      </c>
      <c r="D43" s="47"/>
      <c r="E43" s="47"/>
      <c r="F43" s="42">
        <f>D43+E43</f>
        <v>0</v>
      </c>
      <c r="G43" s="47"/>
      <c r="H43" s="48"/>
      <c r="I43" s="48">
        <f t="shared" ref="I43:I49" si="11">G43+H43</f>
        <v>0</v>
      </c>
      <c r="J43" s="47">
        <f>D43+G43</f>
        <v>0</v>
      </c>
      <c r="K43" s="47">
        <f>E43+H43</f>
        <v>0</v>
      </c>
      <c r="L43" s="49">
        <f t="shared" ref="L43:L49" si="12">J43+K43</f>
        <v>0</v>
      </c>
    </row>
    <row r="44" spans="1:15" x14ac:dyDescent="0.2">
      <c r="A44" s="39"/>
      <c r="B44" s="41">
        <v>6021005</v>
      </c>
      <c r="C44" s="41" t="s">
        <v>97</v>
      </c>
      <c r="D44" s="47"/>
      <c r="E44" s="47"/>
      <c r="F44" s="42">
        <f>D44+E44</f>
        <v>0</v>
      </c>
      <c r="G44" s="47"/>
      <c r="H44" s="48"/>
      <c r="I44" s="48">
        <f t="shared" si="11"/>
        <v>0</v>
      </c>
      <c r="J44" s="47">
        <f>D44+G44</f>
        <v>0</v>
      </c>
      <c r="K44" s="47">
        <f>E44+H44</f>
        <v>0</v>
      </c>
      <c r="L44" s="49">
        <f t="shared" si="12"/>
        <v>0</v>
      </c>
    </row>
    <row r="45" spans="1:15" x14ac:dyDescent="0.2">
      <c r="A45" s="39"/>
      <c r="B45" s="41">
        <v>6021006</v>
      </c>
      <c r="C45" s="41" t="s">
        <v>98</v>
      </c>
      <c r="D45" s="47"/>
      <c r="E45" s="47"/>
      <c r="F45" s="42">
        <f>D45+E45</f>
        <v>0</v>
      </c>
      <c r="G45" s="47"/>
      <c r="H45" s="48"/>
      <c r="I45" s="48">
        <f t="shared" si="11"/>
        <v>0</v>
      </c>
      <c r="J45" s="47">
        <f>D45+G45</f>
        <v>0</v>
      </c>
      <c r="K45" s="47">
        <f>E45+H45</f>
        <v>0</v>
      </c>
      <c r="L45" s="49">
        <f t="shared" si="12"/>
        <v>0</v>
      </c>
    </row>
    <row r="46" spans="1:15" x14ac:dyDescent="0.2">
      <c r="A46" s="39"/>
      <c r="B46" s="41">
        <v>6021007</v>
      </c>
      <c r="C46" s="41" t="s">
        <v>99</v>
      </c>
      <c r="D46" s="47"/>
      <c r="E46" s="47"/>
      <c r="F46" s="42">
        <f>D46+E46</f>
        <v>0</v>
      </c>
      <c r="G46" s="47"/>
      <c r="H46" s="48"/>
      <c r="I46" s="48">
        <f t="shared" si="11"/>
        <v>0</v>
      </c>
      <c r="J46" s="47">
        <f>D46+G46</f>
        <v>0</v>
      </c>
      <c r="K46" s="47">
        <f>E46+H46</f>
        <v>0</v>
      </c>
      <c r="L46" s="49">
        <f t="shared" si="12"/>
        <v>0</v>
      </c>
    </row>
    <row r="47" spans="1:15" x14ac:dyDescent="0.2">
      <c r="A47" s="39"/>
      <c r="B47" s="41">
        <v>6021009</v>
      </c>
      <c r="C47" s="41" t="s">
        <v>100</v>
      </c>
      <c r="D47" s="47"/>
      <c r="E47" s="47"/>
      <c r="F47" s="42">
        <f>D47+E47</f>
        <v>0</v>
      </c>
      <c r="G47" s="47"/>
      <c r="H47" s="48"/>
      <c r="I47" s="48">
        <f t="shared" si="11"/>
        <v>0</v>
      </c>
      <c r="J47" s="47">
        <f>D47+G47</f>
        <v>0</v>
      </c>
      <c r="K47" s="47">
        <f>E47+H47</f>
        <v>0</v>
      </c>
      <c r="L47" s="49">
        <f t="shared" si="12"/>
        <v>0</v>
      </c>
    </row>
    <row r="48" spans="1:15" ht="25.5" x14ac:dyDescent="0.2">
      <c r="A48" s="39"/>
      <c r="B48" s="41">
        <v>6021010</v>
      </c>
      <c r="C48" s="46" t="s">
        <v>101</v>
      </c>
      <c r="D48" s="47">
        <v>0</v>
      </c>
      <c r="E48" s="47"/>
      <c r="F48" s="42">
        <f>D48+E48</f>
        <v>0</v>
      </c>
      <c r="G48" s="47"/>
      <c r="H48" s="48"/>
      <c r="I48" s="48">
        <f t="shared" si="11"/>
        <v>0</v>
      </c>
      <c r="J48" s="47">
        <f>D48+G48</f>
        <v>0</v>
      </c>
      <c r="K48" s="47">
        <f>E48+H48</f>
        <v>0</v>
      </c>
      <c r="L48" s="49">
        <f t="shared" si="12"/>
        <v>0</v>
      </c>
    </row>
    <row r="49" spans="1:12" x14ac:dyDescent="0.2">
      <c r="A49" s="39"/>
      <c r="B49" s="41">
        <v>6021099</v>
      </c>
      <c r="C49" s="41" t="s">
        <v>102</v>
      </c>
      <c r="D49" s="47">
        <v>15000</v>
      </c>
      <c r="E49" s="47"/>
      <c r="F49" s="42">
        <f>D49+E49</f>
        <v>15000</v>
      </c>
      <c r="G49" s="47"/>
      <c r="H49" s="48"/>
      <c r="I49" s="48">
        <f t="shared" si="11"/>
        <v>0</v>
      </c>
      <c r="J49" s="47">
        <f>D49+G49</f>
        <v>15000</v>
      </c>
      <c r="K49" s="47">
        <f>E49+H49</f>
        <v>0</v>
      </c>
      <c r="L49" s="49">
        <f t="shared" si="12"/>
        <v>15000</v>
      </c>
    </row>
    <row r="50" spans="1:12" x14ac:dyDescent="0.2">
      <c r="A50" s="34"/>
      <c r="B50" s="35"/>
      <c r="C50" s="36" t="s">
        <v>103</v>
      </c>
      <c r="D50" s="37">
        <f t="shared" ref="D50:L50" si="13">D51+D52+D53+D54+D55+D56+D57+D58+D59+D60+D61</f>
        <v>4195000</v>
      </c>
      <c r="E50" s="37">
        <f t="shared" si="13"/>
        <v>0</v>
      </c>
      <c r="F50" s="37">
        <f t="shared" si="13"/>
        <v>4195000</v>
      </c>
      <c r="G50" s="37">
        <f t="shared" si="13"/>
        <v>0</v>
      </c>
      <c r="H50" s="37">
        <f t="shared" si="13"/>
        <v>0</v>
      </c>
      <c r="I50" s="37">
        <f t="shared" si="13"/>
        <v>0</v>
      </c>
      <c r="J50" s="37">
        <f t="shared" si="13"/>
        <v>4195000</v>
      </c>
      <c r="K50" s="37">
        <f t="shared" si="13"/>
        <v>0</v>
      </c>
      <c r="L50" s="38">
        <f t="shared" si="13"/>
        <v>4195000</v>
      </c>
    </row>
    <row r="51" spans="1:12" x14ac:dyDescent="0.2">
      <c r="A51" s="39"/>
      <c r="B51" s="41">
        <v>6022001</v>
      </c>
      <c r="C51" s="41" t="s">
        <v>104</v>
      </c>
      <c r="D51" s="47">
        <v>250000</v>
      </c>
      <c r="E51" s="47"/>
      <c r="F51" s="42">
        <f>D51+E51</f>
        <v>250000</v>
      </c>
      <c r="G51" s="47"/>
      <c r="H51" s="48"/>
      <c r="I51" s="48">
        <f t="shared" ref="I51:I61" si="14">G51+H51</f>
        <v>0</v>
      </c>
      <c r="J51" s="47">
        <f>D51+G51</f>
        <v>250000</v>
      </c>
      <c r="K51" s="47">
        <f>E51+H51</f>
        <v>0</v>
      </c>
      <c r="L51" s="49">
        <f t="shared" ref="L51:L61" si="15">J51+K51</f>
        <v>250000</v>
      </c>
    </row>
    <row r="52" spans="1:12" x14ac:dyDescent="0.2">
      <c r="A52" s="39"/>
      <c r="B52" s="41">
        <v>6022002</v>
      </c>
      <c r="C52" s="41" t="s">
        <v>105</v>
      </c>
      <c r="D52" s="47">
        <v>15000</v>
      </c>
      <c r="E52" s="47"/>
      <c r="F52" s="42">
        <f>D52+E52</f>
        <v>15000</v>
      </c>
      <c r="G52" s="47"/>
      <c r="H52" s="48"/>
      <c r="I52" s="48">
        <f t="shared" si="14"/>
        <v>0</v>
      </c>
      <c r="J52" s="47">
        <f>D52+G52</f>
        <v>15000</v>
      </c>
      <c r="K52" s="47">
        <f>E52+H52</f>
        <v>0</v>
      </c>
      <c r="L52" s="49">
        <f t="shared" si="15"/>
        <v>15000</v>
      </c>
    </row>
    <row r="53" spans="1:12" x14ac:dyDescent="0.2">
      <c r="A53" s="39"/>
      <c r="B53" s="41">
        <v>6022003</v>
      </c>
      <c r="C53" s="41" t="s">
        <v>106</v>
      </c>
      <c r="D53" s="47">
        <v>150000</v>
      </c>
      <c r="E53" s="47"/>
      <c r="F53" s="42">
        <f>D53+E53</f>
        <v>150000</v>
      </c>
      <c r="G53" s="47"/>
      <c r="H53" s="48"/>
      <c r="I53" s="48">
        <f t="shared" si="14"/>
        <v>0</v>
      </c>
      <c r="J53" s="47">
        <f>D53+G53</f>
        <v>150000</v>
      </c>
      <c r="K53" s="47">
        <f>E53+H53</f>
        <v>0</v>
      </c>
      <c r="L53" s="49">
        <f t="shared" si="15"/>
        <v>150000</v>
      </c>
    </row>
    <row r="54" spans="1:12" x14ac:dyDescent="0.2">
      <c r="A54" s="39"/>
      <c r="B54" s="41">
        <v>6022004</v>
      </c>
      <c r="C54" s="41" t="s">
        <v>107</v>
      </c>
      <c r="D54" s="47">
        <v>130000</v>
      </c>
      <c r="E54" s="47"/>
      <c r="F54" s="42">
        <f>D54+E54</f>
        <v>130000</v>
      </c>
      <c r="G54" s="47"/>
      <c r="H54" s="48"/>
      <c r="I54" s="48">
        <f t="shared" si="14"/>
        <v>0</v>
      </c>
      <c r="J54" s="47">
        <f>D54+G54</f>
        <v>130000</v>
      </c>
      <c r="K54" s="47">
        <f>E54+H54</f>
        <v>0</v>
      </c>
      <c r="L54" s="49">
        <f t="shared" si="15"/>
        <v>130000</v>
      </c>
    </row>
    <row r="55" spans="1:12" x14ac:dyDescent="0.2">
      <c r="A55" s="39"/>
      <c r="B55" s="41">
        <v>6022005</v>
      </c>
      <c r="C55" s="41" t="s">
        <v>108</v>
      </c>
      <c r="D55" s="47"/>
      <c r="E55" s="47"/>
      <c r="F55" s="42">
        <f>D55+E55</f>
        <v>0</v>
      </c>
      <c r="G55" s="47"/>
      <c r="H55" s="48"/>
      <c r="I55" s="48">
        <f t="shared" si="14"/>
        <v>0</v>
      </c>
      <c r="J55" s="47">
        <f>D55+G55</f>
        <v>0</v>
      </c>
      <c r="K55" s="47">
        <f>E55+H55</f>
        <v>0</v>
      </c>
      <c r="L55" s="49">
        <f t="shared" si="15"/>
        <v>0</v>
      </c>
    </row>
    <row r="56" spans="1:12" x14ac:dyDescent="0.2">
      <c r="A56" s="39"/>
      <c r="B56" s="41">
        <v>6022007</v>
      </c>
      <c r="C56" s="41" t="s">
        <v>109</v>
      </c>
      <c r="D56" s="47"/>
      <c r="E56" s="47"/>
      <c r="F56" s="42">
        <f>D56+E56</f>
        <v>0</v>
      </c>
      <c r="G56" s="47"/>
      <c r="H56" s="48"/>
      <c r="I56" s="48">
        <f t="shared" si="14"/>
        <v>0</v>
      </c>
      <c r="J56" s="47">
        <f>D56+G56</f>
        <v>0</v>
      </c>
      <c r="K56" s="47">
        <f>E56+H56</f>
        <v>0</v>
      </c>
      <c r="L56" s="49">
        <f t="shared" si="15"/>
        <v>0</v>
      </c>
    </row>
    <row r="57" spans="1:12" x14ac:dyDescent="0.2">
      <c r="A57" s="39"/>
      <c r="B57" s="41">
        <v>6022008</v>
      </c>
      <c r="C57" s="41" t="s">
        <v>110</v>
      </c>
      <c r="D57" s="67">
        <v>3500000</v>
      </c>
      <c r="E57" s="47"/>
      <c r="F57" s="42">
        <f>D57+E57</f>
        <v>3500000</v>
      </c>
      <c r="G57" s="47"/>
      <c r="H57" s="48"/>
      <c r="I57" s="48">
        <f t="shared" si="14"/>
        <v>0</v>
      </c>
      <c r="J57" s="47">
        <f>D57+G57</f>
        <v>3500000</v>
      </c>
      <c r="K57" s="47">
        <f>E57+H57</f>
        <v>0</v>
      </c>
      <c r="L57" s="49">
        <f t="shared" si="15"/>
        <v>3500000</v>
      </c>
    </row>
    <row r="58" spans="1:12" x14ac:dyDescent="0.2">
      <c r="A58" s="39"/>
      <c r="B58" s="41">
        <v>6022009</v>
      </c>
      <c r="C58" s="41" t="s">
        <v>111</v>
      </c>
      <c r="D58" s="47"/>
      <c r="E58" s="47"/>
      <c r="F58" s="42">
        <f>D58+E58</f>
        <v>0</v>
      </c>
      <c r="G58" s="47"/>
      <c r="H58" s="48"/>
      <c r="I58" s="48">
        <f t="shared" si="14"/>
        <v>0</v>
      </c>
      <c r="J58" s="47">
        <f>D58+G58</f>
        <v>0</v>
      </c>
      <c r="K58" s="47">
        <f>E58+H58</f>
        <v>0</v>
      </c>
      <c r="L58" s="49">
        <f t="shared" si="15"/>
        <v>0</v>
      </c>
    </row>
    <row r="59" spans="1:12" x14ac:dyDescent="0.2">
      <c r="A59" s="39"/>
      <c r="B59" s="41">
        <v>6022010</v>
      </c>
      <c r="C59" s="41" t="s">
        <v>112</v>
      </c>
      <c r="D59" s="47">
        <v>60000</v>
      </c>
      <c r="E59" s="47"/>
      <c r="F59" s="47">
        <f>D59+E59</f>
        <v>60000</v>
      </c>
      <c r="G59" s="47"/>
      <c r="H59" s="48"/>
      <c r="I59" s="48">
        <f t="shared" si="14"/>
        <v>0</v>
      </c>
      <c r="J59" s="47">
        <f>D59+G59</f>
        <v>60000</v>
      </c>
      <c r="K59" s="47">
        <f>E59+H59</f>
        <v>0</v>
      </c>
      <c r="L59" s="49">
        <f t="shared" si="15"/>
        <v>60000</v>
      </c>
    </row>
    <row r="60" spans="1:12" x14ac:dyDescent="0.2">
      <c r="A60" s="39"/>
      <c r="B60" s="41">
        <v>6022012</v>
      </c>
      <c r="C60" s="41" t="s">
        <v>113</v>
      </c>
      <c r="D60" s="47">
        <v>90000</v>
      </c>
      <c r="E60" s="47"/>
      <c r="F60" s="42">
        <f>D60+E60</f>
        <v>90000</v>
      </c>
      <c r="G60" s="47"/>
      <c r="H60" s="48"/>
      <c r="I60" s="48">
        <f t="shared" si="14"/>
        <v>0</v>
      </c>
      <c r="J60" s="47">
        <f>D60+G60</f>
        <v>90000</v>
      </c>
      <c r="K60" s="47">
        <f>E60+H60</f>
        <v>0</v>
      </c>
      <c r="L60" s="49">
        <f t="shared" si="15"/>
        <v>90000</v>
      </c>
    </row>
    <row r="61" spans="1:12" x14ac:dyDescent="0.2">
      <c r="A61" s="39"/>
      <c r="B61" s="41">
        <v>6022099</v>
      </c>
      <c r="C61" s="41" t="s">
        <v>114</v>
      </c>
      <c r="D61" s="67">
        <v>0</v>
      </c>
      <c r="E61" s="47"/>
      <c r="F61" s="42">
        <f>D61+E61</f>
        <v>0</v>
      </c>
      <c r="G61" s="47"/>
      <c r="H61" s="48"/>
      <c r="I61" s="48">
        <f t="shared" si="14"/>
        <v>0</v>
      </c>
      <c r="J61" s="47">
        <f>D61+G61</f>
        <v>0</v>
      </c>
      <c r="K61" s="47">
        <f>E61+H61</f>
        <v>0</v>
      </c>
      <c r="L61" s="49">
        <f t="shared" si="15"/>
        <v>0</v>
      </c>
    </row>
    <row r="62" spans="1:12" x14ac:dyDescent="0.2">
      <c r="A62" s="34"/>
      <c r="B62" s="35"/>
      <c r="C62" s="36" t="s">
        <v>115</v>
      </c>
      <c r="D62" s="37">
        <f t="shared" ref="D62:L62" si="16">D63+D64+D65+D66</f>
        <v>775000</v>
      </c>
      <c r="E62" s="37">
        <f t="shared" si="16"/>
        <v>0</v>
      </c>
      <c r="F62" s="37">
        <f t="shared" si="16"/>
        <v>775000</v>
      </c>
      <c r="G62" s="37">
        <f t="shared" si="16"/>
        <v>0</v>
      </c>
      <c r="H62" s="37">
        <f t="shared" si="16"/>
        <v>0</v>
      </c>
      <c r="I62" s="37">
        <f t="shared" si="16"/>
        <v>0</v>
      </c>
      <c r="J62" s="37">
        <f t="shared" si="16"/>
        <v>775000</v>
      </c>
      <c r="K62" s="37">
        <f t="shared" si="16"/>
        <v>0</v>
      </c>
      <c r="L62" s="38">
        <f t="shared" si="16"/>
        <v>775000</v>
      </c>
    </row>
    <row r="63" spans="1:12" x14ac:dyDescent="0.2">
      <c r="A63" s="39"/>
      <c r="B63" s="41">
        <v>6023100</v>
      </c>
      <c r="C63" s="41" t="s">
        <v>116</v>
      </c>
      <c r="D63" s="67">
        <v>600000</v>
      </c>
      <c r="E63" s="47"/>
      <c r="F63" s="42">
        <f>D63+E63</f>
        <v>600000</v>
      </c>
      <c r="G63" s="47"/>
      <c r="H63" s="48"/>
      <c r="I63" s="48">
        <f>G63+H63</f>
        <v>0</v>
      </c>
      <c r="J63" s="47">
        <f>D63+G63</f>
        <v>600000</v>
      </c>
      <c r="K63" s="47">
        <f>E63+H63</f>
        <v>0</v>
      </c>
      <c r="L63" s="49">
        <f>J63+K63</f>
        <v>600000</v>
      </c>
    </row>
    <row r="64" spans="1:12" x14ac:dyDescent="0.2">
      <c r="A64" s="39"/>
      <c r="B64" s="41">
        <v>6023200</v>
      </c>
      <c r="C64" s="41" t="s">
        <v>117</v>
      </c>
      <c r="D64" s="47">
        <v>120000</v>
      </c>
      <c r="E64" s="47"/>
      <c r="F64" s="42">
        <f>D64+E64</f>
        <v>120000</v>
      </c>
      <c r="G64" s="47"/>
      <c r="H64" s="48"/>
      <c r="I64" s="48">
        <f>G64+H64</f>
        <v>0</v>
      </c>
      <c r="J64" s="47">
        <f>D64+G64</f>
        <v>120000</v>
      </c>
      <c r="K64" s="47">
        <f>E64+H64</f>
        <v>0</v>
      </c>
      <c r="L64" s="49">
        <f>J64+K64</f>
        <v>120000</v>
      </c>
    </row>
    <row r="65" spans="1:12" x14ac:dyDescent="0.2">
      <c r="A65" s="39"/>
      <c r="B65" s="41">
        <v>6023300</v>
      </c>
      <c r="C65" s="41" t="s">
        <v>118</v>
      </c>
      <c r="D65" s="47">
        <v>40000</v>
      </c>
      <c r="E65" s="47"/>
      <c r="F65" s="42">
        <f>D65+E65</f>
        <v>40000</v>
      </c>
      <c r="G65" s="47"/>
      <c r="H65" s="48"/>
      <c r="I65" s="48">
        <f>G65+H65</f>
        <v>0</v>
      </c>
      <c r="J65" s="47">
        <f>D65+G65</f>
        <v>40000</v>
      </c>
      <c r="K65" s="47">
        <f>E65+H65</f>
        <v>0</v>
      </c>
      <c r="L65" s="49">
        <f>J65+K65</f>
        <v>40000</v>
      </c>
    </row>
    <row r="66" spans="1:12" x14ac:dyDescent="0.2">
      <c r="A66" s="39"/>
      <c r="B66" s="41">
        <v>6023900</v>
      </c>
      <c r="C66" s="41" t="s">
        <v>119</v>
      </c>
      <c r="D66" s="47">
        <v>15000</v>
      </c>
      <c r="E66" s="47"/>
      <c r="F66" s="42">
        <f>D66+E66</f>
        <v>15000</v>
      </c>
      <c r="G66" s="47"/>
      <c r="H66" s="48"/>
      <c r="I66" s="48">
        <f>G66+H66</f>
        <v>0</v>
      </c>
      <c r="J66" s="47">
        <f>D66+G66</f>
        <v>15000</v>
      </c>
      <c r="K66" s="47">
        <f>E66+H66</f>
        <v>0</v>
      </c>
      <c r="L66" s="49">
        <f>J66+K66</f>
        <v>15000</v>
      </c>
    </row>
    <row r="67" spans="1:12" x14ac:dyDescent="0.2">
      <c r="A67" s="34"/>
      <c r="B67" s="35"/>
      <c r="C67" s="36" t="s">
        <v>120</v>
      </c>
      <c r="D67" s="37">
        <f t="shared" ref="D67:L67" si="17">D68+D69</f>
        <v>50000</v>
      </c>
      <c r="E67" s="37">
        <f t="shared" si="17"/>
        <v>0</v>
      </c>
      <c r="F67" s="37">
        <f t="shared" si="17"/>
        <v>50000</v>
      </c>
      <c r="G67" s="37">
        <f t="shared" si="17"/>
        <v>0</v>
      </c>
      <c r="H67" s="37">
        <f t="shared" si="17"/>
        <v>0</v>
      </c>
      <c r="I67" s="37">
        <f t="shared" si="17"/>
        <v>0</v>
      </c>
      <c r="J67" s="37">
        <f t="shared" si="17"/>
        <v>50000</v>
      </c>
      <c r="K67" s="37">
        <f t="shared" si="17"/>
        <v>0</v>
      </c>
      <c r="L67" s="38">
        <f t="shared" si="17"/>
        <v>50000</v>
      </c>
    </row>
    <row r="68" spans="1:12" x14ac:dyDescent="0.2">
      <c r="A68" s="39"/>
      <c r="B68" s="41">
        <v>6024100</v>
      </c>
      <c r="C68" s="41" t="s">
        <v>121</v>
      </c>
      <c r="D68" s="67">
        <v>50000</v>
      </c>
      <c r="E68" s="47"/>
      <c r="F68" s="42">
        <f>D68+E68</f>
        <v>50000</v>
      </c>
      <c r="G68" s="47"/>
      <c r="H68" s="48"/>
      <c r="I68" s="48">
        <f>G68+H68</f>
        <v>0</v>
      </c>
      <c r="J68" s="47">
        <f>D68+G68</f>
        <v>50000</v>
      </c>
      <c r="K68" s="47">
        <f>E68+H68</f>
        <v>0</v>
      </c>
      <c r="L68" s="49">
        <f>J68+K68</f>
        <v>50000</v>
      </c>
    </row>
    <row r="69" spans="1:12" x14ac:dyDescent="0.2">
      <c r="A69" s="39"/>
      <c r="B69" s="41">
        <v>6024200</v>
      </c>
      <c r="C69" s="41" t="s">
        <v>122</v>
      </c>
      <c r="D69" s="47"/>
      <c r="E69" s="47"/>
      <c r="F69" s="42">
        <f>D69+E69</f>
        <v>0</v>
      </c>
      <c r="G69" s="47"/>
      <c r="H69" s="48"/>
      <c r="I69" s="48">
        <f>G69+H69</f>
        <v>0</v>
      </c>
      <c r="J69" s="47">
        <f>D69+G69</f>
        <v>0</v>
      </c>
      <c r="K69" s="47">
        <f>E69+H69</f>
        <v>0</v>
      </c>
      <c r="L69" s="49">
        <f>J69+K69</f>
        <v>0</v>
      </c>
    </row>
    <row r="70" spans="1:12" x14ac:dyDescent="0.2">
      <c r="A70" s="34"/>
      <c r="B70" s="35"/>
      <c r="C70" s="36" t="s">
        <v>123</v>
      </c>
      <c r="D70" s="37">
        <f t="shared" ref="D70:L70" si="18">D71+D72+D73+D74+D75+D76</f>
        <v>1210000</v>
      </c>
      <c r="E70" s="37">
        <f t="shared" si="18"/>
        <v>0</v>
      </c>
      <c r="F70" s="37">
        <f t="shared" si="18"/>
        <v>1210000</v>
      </c>
      <c r="G70" s="37">
        <f t="shared" si="18"/>
        <v>0</v>
      </c>
      <c r="H70" s="37">
        <f t="shared" si="18"/>
        <v>0</v>
      </c>
      <c r="I70" s="37">
        <f t="shared" si="18"/>
        <v>0</v>
      </c>
      <c r="J70" s="37">
        <f t="shared" si="18"/>
        <v>1210000</v>
      </c>
      <c r="K70" s="37">
        <f t="shared" si="18"/>
        <v>0</v>
      </c>
      <c r="L70" s="38">
        <f t="shared" si="18"/>
        <v>1210000</v>
      </c>
    </row>
    <row r="71" spans="1:12" x14ac:dyDescent="0.2">
      <c r="A71" s="39"/>
      <c r="B71" s="41">
        <v>6025200</v>
      </c>
      <c r="C71" s="41" t="s">
        <v>124</v>
      </c>
      <c r="D71" s="47"/>
      <c r="E71" s="47"/>
      <c r="F71" s="42">
        <f>D71+E71</f>
        <v>0</v>
      </c>
      <c r="G71" s="47"/>
      <c r="H71" s="48"/>
      <c r="I71" s="48">
        <f t="shared" ref="I71:I76" si="19">G71+H71</f>
        <v>0</v>
      </c>
      <c r="J71" s="47">
        <f>D71+G71</f>
        <v>0</v>
      </c>
      <c r="K71" s="47">
        <f>E71+H71</f>
        <v>0</v>
      </c>
      <c r="L71" s="49">
        <f t="shared" ref="L71:L76" si="20">J71+K71</f>
        <v>0</v>
      </c>
    </row>
    <row r="72" spans="1:12" x14ac:dyDescent="0.2">
      <c r="A72" s="39"/>
      <c r="B72" s="41">
        <v>6025300</v>
      </c>
      <c r="C72" s="41" t="s">
        <v>125</v>
      </c>
      <c r="D72" s="67">
        <v>360000</v>
      </c>
      <c r="E72" s="47"/>
      <c r="F72" s="42">
        <f>D72+E72</f>
        <v>360000</v>
      </c>
      <c r="G72" s="47"/>
      <c r="H72" s="48"/>
      <c r="I72" s="48">
        <f t="shared" si="19"/>
        <v>0</v>
      </c>
      <c r="J72" s="47">
        <f>D72+G72</f>
        <v>360000</v>
      </c>
      <c r="K72" s="47">
        <f>E72+H72</f>
        <v>0</v>
      </c>
      <c r="L72" s="49">
        <f t="shared" si="20"/>
        <v>360000</v>
      </c>
    </row>
    <row r="73" spans="1:12" ht="38.25" x14ac:dyDescent="0.2">
      <c r="A73" s="39"/>
      <c r="B73" s="41">
        <v>6025400</v>
      </c>
      <c r="C73" s="46" t="s">
        <v>126</v>
      </c>
      <c r="D73" s="67">
        <v>750000</v>
      </c>
      <c r="E73" s="47"/>
      <c r="F73" s="42">
        <f>D73+E73</f>
        <v>750000</v>
      </c>
      <c r="G73" s="47"/>
      <c r="H73" s="48"/>
      <c r="I73" s="48">
        <f t="shared" si="19"/>
        <v>0</v>
      </c>
      <c r="J73" s="47">
        <f>D73+G73</f>
        <v>750000</v>
      </c>
      <c r="K73" s="47">
        <f>E73+H73</f>
        <v>0</v>
      </c>
      <c r="L73" s="49">
        <f t="shared" si="20"/>
        <v>750000</v>
      </c>
    </row>
    <row r="74" spans="1:12" ht="25.5" x14ac:dyDescent="0.2">
      <c r="A74" s="39"/>
      <c r="B74" s="41">
        <v>6025500</v>
      </c>
      <c r="C74" s="46" t="s">
        <v>127</v>
      </c>
      <c r="D74" s="47"/>
      <c r="E74" s="58"/>
      <c r="F74" s="42">
        <f>D74+E74</f>
        <v>0</v>
      </c>
      <c r="G74" s="48"/>
      <c r="H74" s="48"/>
      <c r="I74" s="48">
        <f t="shared" si="19"/>
        <v>0</v>
      </c>
      <c r="J74" s="47">
        <f>D74+G74</f>
        <v>0</v>
      </c>
      <c r="K74" s="47">
        <f>E74+H74</f>
        <v>0</v>
      </c>
      <c r="L74" s="49">
        <f t="shared" si="20"/>
        <v>0</v>
      </c>
    </row>
    <row r="75" spans="1:12" ht="25.5" x14ac:dyDescent="0.2">
      <c r="A75" s="39"/>
      <c r="B75" s="41">
        <v>6025600</v>
      </c>
      <c r="C75" s="46" t="s">
        <v>128</v>
      </c>
      <c r="D75" s="47">
        <v>100000</v>
      </c>
      <c r="E75" s="47"/>
      <c r="F75" s="42">
        <f>D75+E75</f>
        <v>100000</v>
      </c>
      <c r="G75" s="47"/>
      <c r="H75" s="48"/>
      <c r="I75" s="48">
        <f t="shared" si="19"/>
        <v>0</v>
      </c>
      <c r="J75" s="47">
        <f>D75+G75</f>
        <v>100000</v>
      </c>
      <c r="K75" s="47">
        <f>E75+H75</f>
        <v>0</v>
      </c>
      <c r="L75" s="49">
        <f t="shared" si="20"/>
        <v>100000</v>
      </c>
    </row>
    <row r="76" spans="1:12" x14ac:dyDescent="0.2">
      <c r="A76" s="39"/>
      <c r="B76" s="41">
        <v>6025800</v>
      </c>
      <c r="C76" s="41" t="s">
        <v>129</v>
      </c>
      <c r="D76" s="42">
        <v>0</v>
      </c>
      <c r="E76" s="47"/>
      <c r="F76" s="42">
        <f>D76+E76</f>
        <v>0</v>
      </c>
      <c r="G76" s="47"/>
      <c r="H76" s="48"/>
      <c r="I76" s="48">
        <f t="shared" si="19"/>
        <v>0</v>
      </c>
      <c r="J76" s="47">
        <f>D76+G76</f>
        <v>0</v>
      </c>
      <c r="K76" s="47">
        <f>E76+H76</f>
        <v>0</v>
      </c>
      <c r="L76" s="49">
        <f t="shared" si="20"/>
        <v>0</v>
      </c>
    </row>
    <row r="77" spans="1:12" x14ac:dyDescent="0.2">
      <c r="A77" s="34"/>
      <c r="B77" s="35"/>
      <c r="C77" s="36" t="s">
        <v>130</v>
      </c>
      <c r="D77" s="37">
        <f t="shared" ref="D77:L77" si="21">D78+D79+D80</f>
        <v>0</v>
      </c>
      <c r="E77" s="37">
        <f t="shared" si="21"/>
        <v>0</v>
      </c>
      <c r="F77" s="37">
        <f t="shared" si="21"/>
        <v>0</v>
      </c>
      <c r="G77" s="37">
        <f t="shared" si="21"/>
        <v>0</v>
      </c>
      <c r="H77" s="37">
        <f t="shared" si="21"/>
        <v>0</v>
      </c>
      <c r="I77" s="37">
        <f t="shared" si="21"/>
        <v>0</v>
      </c>
      <c r="J77" s="37">
        <f t="shared" si="21"/>
        <v>0</v>
      </c>
      <c r="K77" s="37">
        <f t="shared" si="21"/>
        <v>0</v>
      </c>
      <c r="L77" s="38">
        <f t="shared" si="21"/>
        <v>0</v>
      </c>
    </row>
    <row r="78" spans="1:12" x14ac:dyDescent="0.2">
      <c r="A78" s="39"/>
      <c r="B78" s="41">
        <v>6026100</v>
      </c>
      <c r="C78" s="41" t="s">
        <v>131</v>
      </c>
      <c r="D78" s="47"/>
      <c r="E78" s="47"/>
      <c r="F78" s="42">
        <f>D78+E78</f>
        <v>0</v>
      </c>
      <c r="G78" s="47"/>
      <c r="H78" s="48"/>
      <c r="I78" s="48">
        <f>G78+H78</f>
        <v>0</v>
      </c>
      <c r="J78" s="47">
        <v>0</v>
      </c>
      <c r="K78" s="47">
        <f>E78+H78</f>
        <v>0</v>
      </c>
      <c r="L78" s="49">
        <f>J78+K78</f>
        <v>0</v>
      </c>
    </row>
    <row r="79" spans="1:12" x14ac:dyDescent="0.2">
      <c r="A79" s="39"/>
      <c r="B79" s="41">
        <v>6026400</v>
      </c>
      <c r="C79" s="41" t="s">
        <v>132</v>
      </c>
      <c r="D79" s="47"/>
      <c r="E79" s="47"/>
      <c r="F79" s="42">
        <f>D79+E79</f>
        <v>0</v>
      </c>
      <c r="G79" s="47"/>
      <c r="H79" s="48"/>
      <c r="I79" s="48">
        <f>G79+H79</f>
        <v>0</v>
      </c>
      <c r="J79" s="47">
        <v>0</v>
      </c>
      <c r="K79" s="47">
        <f>E79+H79</f>
        <v>0</v>
      </c>
      <c r="L79" s="49">
        <f>J79+K79</f>
        <v>0</v>
      </c>
    </row>
    <row r="80" spans="1:12" x14ac:dyDescent="0.2">
      <c r="A80" s="39"/>
      <c r="B80" s="41">
        <v>6026900</v>
      </c>
      <c r="C80" s="41" t="s">
        <v>133</v>
      </c>
      <c r="D80" s="47"/>
      <c r="E80" s="47"/>
      <c r="F80" s="42">
        <f>D80+E80</f>
        <v>0</v>
      </c>
      <c r="G80" s="47"/>
      <c r="H80" s="48"/>
      <c r="I80" s="48">
        <f>G80+H80</f>
        <v>0</v>
      </c>
      <c r="J80" s="47">
        <v>0</v>
      </c>
      <c r="K80" s="47">
        <f>E80+H80</f>
        <v>0</v>
      </c>
      <c r="L80" s="49">
        <f>J80+K80</f>
        <v>0</v>
      </c>
    </row>
    <row r="81" spans="1:12" x14ac:dyDescent="0.2">
      <c r="A81" s="34"/>
      <c r="B81" s="35"/>
      <c r="C81" s="36" t="s">
        <v>134</v>
      </c>
      <c r="D81" s="37">
        <f t="shared" ref="D81:L81" si="22">D82+D83+D84</f>
        <v>0</v>
      </c>
      <c r="E81" s="37">
        <f t="shared" si="22"/>
        <v>0</v>
      </c>
      <c r="F81" s="37">
        <f t="shared" si="22"/>
        <v>0</v>
      </c>
      <c r="G81" s="37">
        <f t="shared" si="22"/>
        <v>0</v>
      </c>
      <c r="H81" s="37">
        <f t="shared" si="22"/>
        <v>0</v>
      </c>
      <c r="I81" s="37">
        <f t="shared" si="22"/>
        <v>0</v>
      </c>
      <c r="J81" s="37">
        <f t="shared" si="22"/>
        <v>0</v>
      </c>
      <c r="K81" s="37">
        <f t="shared" si="22"/>
        <v>0</v>
      </c>
      <c r="L81" s="38">
        <f t="shared" si="22"/>
        <v>0</v>
      </c>
    </row>
    <row r="82" spans="1:12" ht="25.5" x14ac:dyDescent="0.2">
      <c r="A82" s="39"/>
      <c r="B82" s="41">
        <v>6027400</v>
      </c>
      <c r="C82" s="59" t="s">
        <v>135</v>
      </c>
      <c r="D82" s="47"/>
      <c r="E82" s="47"/>
      <c r="F82" s="42">
        <f>D82+E82</f>
        <v>0</v>
      </c>
      <c r="G82" s="47"/>
      <c r="H82" s="48"/>
      <c r="I82" s="48">
        <f>G82+H82</f>
        <v>0</v>
      </c>
      <c r="J82" s="47">
        <f>D82+G82</f>
        <v>0</v>
      </c>
      <c r="K82" s="47">
        <f>E82+H82</f>
        <v>0</v>
      </c>
      <c r="L82" s="49">
        <f>J82+K82</f>
        <v>0</v>
      </c>
    </row>
    <row r="83" spans="1:12" ht="25.5" x14ac:dyDescent="0.2">
      <c r="A83" s="39"/>
      <c r="B83" s="41">
        <v>6027500</v>
      </c>
      <c r="C83" s="46" t="s">
        <v>136</v>
      </c>
      <c r="D83" s="47"/>
      <c r="E83" s="47"/>
      <c r="F83" s="42">
        <f>D83+E83</f>
        <v>0</v>
      </c>
      <c r="G83" s="47"/>
      <c r="H83" s="48"/>
      <c r="I83" s="48">
        <f>G83+H83</f>
        <v>0</v>
      </c>
      <c r="J83" s="47">
        <f>D83+G83</f>
        <v>0</v>
      </c>
      <c r="K83" s="47">
        <f>E83+H83</f>
        <v>0</v>
      </c>
      <c r="L83" s="49">
        <f>J83+K83</f>
        <v>0</v>
      </c>
    </row>
    <row r="84" spans="1:12" x14ac:dyDescent="0.2">
      <c r="A84" s="39"/>
      <c r="B84" s="41">
        <v>6027900</v>
      </c>
      <c r="C84" s="41" t="s">
        <v>137</v>
      </c>
      <c r="D84" s="47"/>
      <c r="E84" s="47"/>
      <c r="F84" s="42">
        <f>D84+E84</f>
        <v>0</v>
      </c>
      <c r="G84" s="47"/>
      <c r="H84" s="48"/>
      <c r="I84" s="48">
        <f>G84+H84</f>
        <v>0</v>
      </c>
      <c r="J84" s="47">
        <f>D84+G84</f>
        <v>0</v>
      </c>
      <c r="K84" s="47">
        <f>E84+H84</f>
        <v>0</v>
      </c>
      <c r="L84" s="49">
        <f>J84+K84</f>
        <v>0</v>
      </c>
    </row>
    <row r="85" spans="1:12" x14ac:dyDescent="0.2">
      <c r="A85" s="34"/>
      <c r="B85" s="35"/>
      <c r="C85" s="36" t="s">
        <v>138</v>
      </c>
      <c r="D85" s="37">
        <f t="shared" ref="D85:L85" si="23">D86+D87+D88+D89+D90+D91+D92+D93+D94</f>
        <v>160000</v>
      </c>
      <c r="E85" s="37">
        <f t="shared" si="23"/>
        <v>0</v>
      </c>
      <c r="F85" s="37">
        <f t="shared" si="23"/>
        <v>160000</v>
      </c>
      <c r="G85" s="37">
        <f t="shared" si="23"/>
        <v>0</v>
      </c>
      <c r="H85" s="37">
        <f t="shared" si="23"/>
        <v>0</v>
      </c>
      <c r="I85" s="37">
        <f t="shared" si="23"/>
        <v>0</v>
      </c>
      <c r="J85" s="37">
        <f t="shared" si="23"/>
        <v>160000</v>
      </c>
      <c r="K85" s="37">
        <f t="shared" si="23"/>
        <v>0</v>
      </c>
      <c r="L85" s="38">
        <f t="shared" si="23"/>
        <v>160000</v>
      </c>
    </row>
    <row r="86" spans="1:12" x14ac:dyDescent="0.2">
      <c r="A86" s="39"/>
      <c r="B86" s="41">
        <v>6029001</v>
      </c>
      <c r="C86" s="41" t="s">
        <v>139</v>
      </c>
      <c r="D86" s="47"/>
      <c r="E86" s="47"/>
      <c r="F86" s="42">
        <f>D86+E86</f>
        <v>0</v>
      </c>
      <c r="G86" s="47"/>
      <c r="H86" s="48"/>
      <c r="I86" s="48">
        <f t="shared" ref="I86:I94" si="24">G86+H86</f>
        <v>0</v>
      </c>
      <c r="J86" s="47">
        <f>D86+G86</f>
        <v>0</v>
      </c>
      <c r="K86" s="47">
        <f>E86+H86</f>
        <v>0</v>
      </c>
      <c r="L86" s="49">
        <f t="shared" ref="L86:L94" si="25">J86+K86</f>
        <v>0</v>
      </c>
    </row>
    <row r="87" spans="1:12" x14ac:dyDescent="0.2">
      <c r="A87" s="39"/>
      <c r="B87" s="41">
        <v>6029002</v>
      </c>
      <c r="C87" s="41" t="s">
        <v>140</v>
      </c>
      <c r="D87" s="47"/>
      <c r="E87" s="47"/>
      <c r="F87" s="42">
        <f>D87+E87</f>
        <v>0</v>
      </c>
      <c r="G87" s="47"/>
      <c r="H87" s="48"/>
      <c r="I87" s="48">
        <f t="shared" si="24"/>
        <v>0</v>
      </c>
      <c r="J87" s="47">
        <f>D87+G87</f>
        <v>0</v>
      </c>
      <c r="K87" s="47">
        <f>E87+H87</f>
        <v>0</v>
      </c>
      <c r="L87" s="49">
        <f t="shared" si="25"/>
        <v>0</v>
      </c>
    </row>
    <row r="88" spans="1:12" x14ac:dyDescent="0.2">
      <c r="A88" s="39"/>
      <c r="B88" s="41">
        <v>6029003</v>
      </c>
      <c r="C88" s="41" t="s">
        <v>141</v>
      </c>
      <c r="D88" s="47">
        <v>50000</v>
      </c>
      <c r="E88" s="47"/>
      <c r="F88" s="42">
        <f>D88+E88</f>
        <v>50000</v>
      </c>
      <c r="G88" s="47"/>
      <c r="H88" s="48"/>
      <c r="I88" s="48">
        <f t="shared" si="24"/>
        <v>0</v>
      </c>
      <c r="J88" s="47">
        <f>D88+G88</f>
        <v>50000</v>
      </c>
      <c r="K88" s="47">
        <f>E88+H88</f>
        <v>0</v>
      </c>
      <c r="L88" s="49">
        <f t="shared" si="25"/>
        <v>50000</v>
      </c>
    </row>
    <row r="89" spans="1:12" ht="25.5" x14ac:dyDescent="0.2">
      <c r="A89" s="39"/>
      <c r="B89" s="41">
        <v>6029004</v>
      </c>
      <c r="C89" s="46" t="s">
        <v>142</v>
      </c>
      <c r="D89" s="47"/>
      <c r="E89" s="47"/>
      <c r="F89" s="42">
        <f>D89+E89</f>
        <v>0</v>
      </c>
      <c r="G89" s="47"/>
      <c r="H89" s="48"/>
      <c r="I89" s="48">
        <f t="shared" si="24"/>
        <v>0</v>
      </c>
      <c r="J89" s="47">
        <f>D89+G89</f>
        <v>0</v>
      </c>
      <c r="K89" s="47">
        <f>E89+H89</f>
        <v>0</v>
      </c>
      <c r="L89" s="49">
        <f t="shared" si="25"/>
        <v>0</v>
      </c>
    </row>
    <row r="90" spans="1:12" x14ac:dyDescent="0.2">
      <c r="A90" s="39"/>
      <c r="B90" s="41">
        <v>6029005</v>
      </c>
      <c r="C90" s="41" t="s">
        <v>143</v>
      </c>
      <c r="D90" s="47"/>
      <c r="E90" s="47"/>
      <c r="F90" s="42">
        <f>D90+E90</f>
        <v>0</v>
      </c>
      <c r="G90" s="47"/>
      <c r="H90" s="48"/>
      <c r="I90" s="48">
        <f t="shared" si="24"/>
        <v>0</v>
      </c>
      <c r="J90" s="47">
        <f>D90+G90</f>
        <v>0</v>
      </c>
      <c r="K90" s="47">
        <f>E90+H90</f>
        <v>0</v>
      </c>
      <c r="L90" s="49">
        <f t="shared" si="25"/>
        <v>0</v>
      </c>
    </row>
    <row r="91" spans="1:12" x14ac:dyDescent="0.2">
      <c r="A91" s="39"/>
      <c r="B91" s="41">
        <v>6029007</v>
      </c>
      <c r="C91" s="41" t="s">
        <v>144</v>
      </c>
      <c r="D91" s="42"/>
      <c r="E91" s="58"/>
      <c r="F91" s="42">
        <f>D91+E91</f>
        <v>0</v>
      </c>
      <c r="G91" s="47"/>
      <c r="H91" s="48"/>
      <c r="I91" s="48">
        <f t="shared" si="24"/>
        <v>0</v>
      </c>
      <c r="J91" s="47">
        <f>D91+G91</f>
        <v>0</v>
      </c>
      <c r="K91" s="47">
        <f>E91+H91</f>
        <v>0</v>
      </c>
      <c r="L91" s="49">
        <f t="shared" si="25"/>
        <v>0</v>
      </c>
    </row>
    <row r="92" spans="1:12" x14ac:dyDescent="0.2">
      <c r="A92" s="39"/>
      <c r="B92" s="41">
        <v>6029008</v>
      </c>
      <c r="C92" s="41" t="s">
        <v>145</v>
      </c>
      <c r="D92" s="42">
        <v>10000</v>
      </c>
      <c r="E92" s="47"/>
      <c r="F92" s="42">
        <f>D92+E92</f>
        <v>10000</v>
      </c>
      <c r="G92" s="47"/>
      <c r="H92" s="48"/>
      <c r="I92" s="48">
        <f t="shared" si="24"/>
        <v>0</v>
      </c>
      <c r="J92" s="47">
        <f>D92+G92</f>
        <v>10000</v>
      </c>
      <c r="K92" s="47">
        <f>E92+H92</f>
        <v>0</v>
      </c>
      <c r="L92" s="49">
        <f t="shared" si="25"/>
        <v>10000</v>
      </c>
    </row>
    <row r="93" spans="1:12" x14ac:dyDescent="0.2">
      <c r="A93" s="39"/>
      <c r="B93" s="41">
        <v>6029009</v>
      </c>
      <c r="C93" s="41" t="s">
        <v>146</v>
      </c>
      <c r="D93" s="42"/>
      <c r="E93" s="47"/>
      <c r="F93" s="42">
        <f>D93+E93</f>
        <v>0</v>
      </c>
      <c r="G93" s="47"/>
      <c r="H93" s="48"/>
      <c r="I93" s="48">
        <f t="shared" si="24"/>
        <v>0</v>
      </c>
      <c r="J93" s="47">
        <f>D93+G93</f>
        <v>0</v>
      </c>
      <c r="K93" s="47">
        <f>E93+H93</f>
        <v>0</v>
      </c>
      <c r="L93" s="49">
        <f t="shared" si="25"/>
        <v>0</v>
      </c>
    </row>
    <row r="94" spans="1:12" x14ac:dyDescent="0.2">
      <c r="A94" s="39"/>
      <c r="B94" s="41">
        <v>6029099</v>
      </c>
      <c r="C94" s="41" t="s">
        <v>147</v>
      </c>
      <c r="D94" s="42">
        <v>100000</v>
      </c>
      <c r="E94" s="58"/>
      <c r="F94" s="42">
        <f>D94+E94</f>
        <v>100000</v>
      </c>
      <c r="G94" s="47"/>
      <c r="H94" s="48"/>
      <c r="I94" s="48">
        <f t="shared" si="24"/>
        <v>0</v>
      </c>
      <c r="J94" s="47">
        <f>D94+G94</f>
        <v>100000</v>
      </c>
      <c r="K94" s="47">
        <f>E94+H94</f>
        <v>0</v>
      </c>
      <c r="L94" s="49">
        <f t="shared" si="25"/>
        <v>100000</v>
      </c>
    </row>
    <row r="95" spans="1:12" ht="25.5" x14ac:dyDescent="0.2">
      <c r="A95" s="51">
        <v>604</v>
      </c>
      <c r="B95" s="52">
        <v>6040</v>
      </c>
      <c r="C95" s="53" t="s">
        <v>148</v>
      </c>
      <c r="D95" s="54">
        <f t="shared" ref="D95:L95" si="26">D96+D97+D98</f>
        <v>0</v>
      </c>
      <c r="E95" s="54">
        <f t="shared" si="26"/>
        <v>0</v>
      </c>
      <c r="F95" s="54">
        <f t="shared" si="26"/>
        <v>0</v>
      </c>
      <c r="G95" s="54">
        <f t="shared" si="26"/>
        <v>0</v>
      </c>
      <c r="H95" s="54">
        <f t="shared" si="26"/>
        <v>0</v>
      </c>
      <c r="I95" s="54">
        <f t="shared" si="26"/>
        <v>0</v>
      </c>
      <c r="J95" s="54">
        <f t="shared" si="26"/>
        <v>0</v>
      </c>
      <c r="K95" s="54">
        <f t="shared" si="26"/>
        <v>0</v>
      </c>
      <c r="L95" s="55">
        <f t="shared" si="26"/>
        <v>0</v>
      </c>
    </row>
    <row r="96" spans="1:12" x14ac:dyDescent="0.2">
      <c r="A96" s="39"/>
      <c r="B96" s="41">
        <v>6042011</v>
      </c>
      <c r="C96" s="41" t="s">
        <v>149</v>
      </c>
      <c r="D96" s="47"/>
      <c r="E96" s="47"/>
      <c r="F96" s="42">
        <f>D96+E96</f>
        <v>0</v>
      </c>
      <c r="G96" s="47"/>
      <c r="H96" s="48"/>
      <c r="I96" s="48">
        <f>G96+H96</f>
        <v>0</v>
      </c>
      <c r="J96" s="47">
        <f>D96+G96</f>
        <v>0</v>
      </c>
      <c r="K96" s="47">
        <f>E96+H96</f>
        <v>0</v>
      </c>
      <c r="L96" s="49">
        <f>J96+K96</f>
        <v>0</v>
      </c>
    </row>
    <row r="97" spans="1:12" x14ac:dyDescent="0.2">
      <c r="A97" s="39"/>
      <c r="B97" s="41">
        <v>6042031</v>
      </c>
      <c r="C97" s="41" t="s">
        <v>150</v>
      </c>
      <c r="D97" s="47"/>
      <c r="E97" s="47"/>
      <c r="F97" s="42">
        <f>D97+E97</f>
        <v>0</v>
      </c>
      <c r="G97" s="47"/>
      <c r="H97" s="48"/>
      <c r="I97" s="48">
        <f>G97+H97</f>
        <v>0</v>
      </c>
      <c r="J97" s="47">
        <f>D97+G97</f>
        <v>0</v>
      </c>
      <c r="K97" s="47">
        <f>E97+H97</f>
        <v>0</v>
      </c>
      <c r="L97" s="49">
        <f>J97+K97</f>
        <v>0</v>
      </c>
    </row>
    <row r="98" spans="1:12" ht="25.5" x14ac:dyDescent="0.2">
      <c r="A98" s="39"/>
      <c r="B98" s="41">
        <v>6042032</v>
      </c>
      <c r="C98" s="46" t="s">
        <v>151</v>
      </c>
      <c r="D98" s="47"/>
      <c r="E98" s="47"/>
      <c r="F98" s="42">
        <f>D98+E98</f>
        <v>0</v>
      </c>
      <c r="G98" s="47"/>
      <c r="H98" s="48"/>
      <c r="I98" s="48">
        <f>G98+H98</f>
        <v>0</v>
      </c>
      <c r="J98" s="47">
        <f>D98+G98</f>
        <v>0</v>
      </c>
      <c r="K98" s="47">
        <f>E98+H98</f>
        <v>0</v>
      </c>
      <c r="L98" s="49">
        <f>J98+K98</f>
        <v>0</v>
      </c>
    </row>
    <row r="99" spans="1:12" ht="25.5" x14ac:dyDescent="0.2">
      <c r="A99" s="51">
        <v>606</v>
      </c>
      <c r="B99" s="52">
        <v>6061</v>
      </c>
      <c r="C99" s="53" t="s">
        <v>152</v>
      </c>
      <c r="D99" s="54">
        <f t="shared" ref="D99:L99" si="27">D100</f>
        <v>0</v>
      </c>
      <c r="E99" s="54">
        <f t="shared" si="27"/>
        <v>0</v>
      </c>
      <c r="F99" s="54">
        <f t="shared" si="27"/>
        <v>0</v>
      </c>
      <c r="G99" s="54">
        <f t="shared" si="27"/>
        <v>0</v>
      </c>
      <c r="H99" s="54">
        <f t="shared" si="27"/>
        <v>0</v>
      </c>
      <c r="I99" s="54">
        <f t="shared" si="27"/>
        <v>0</v>
      </c>
      <c r="J99" s="54">
        <f t="shared" si="27"/>
        <v>0</v>
      </c>
      <c r="K99" s="54">
        <f t="shared" si="27"/>
        <v>0</v>
      </c>
      <c r="L99" s="55">
        <f t="shared" si="27"/>
        <v>0</v>
      </c>
    </row>
    <row r="100" spans="1:12" x14ac:dyDescent="0.2">
      <c r="A100" s="39"/>
      <c r="B100" s="41">
        <v>6060099</v>
      </c>
      <c r="C100" s="41" t="s">
        <v>153</v>
      </c>
      <c r="D100" s="47">
        <v>0</v>
      </c>
      <c r="E100" s="47"/>
      <c r="F100" s="42">
        <f>D100+E100</f>
        <v>0</v>
      </c>
      <c r="G100" s="47">
        <v>0</v>
      </c>
      <c r="H100" s="48"/>
      <c r="I100" s="48">
        <f>G100+H100</f>
        <v>0</v>
      </c>
      <c r="J100" s="47">
        <f>D100+G100</f>
        <v>0</v>
      </c>
      <c r="K100" s="47">
        <f>E100+H100</f>
        <v>0</v>
      </c>
      <c r="L100" s="49">
        <f>J100+K100</f>
        <v>0</v>
      </c>
    </row>
    <row r="101" spans="1:12" x14ac:dyDescent="0.2">
      <c r="A101" s="51">
        <v>231</v>
      </c>
      <c r="B101" s="52"/>
      <c r="C101" s="53" t="s">
        <v>154</v>
      </c>
      <c r="D101" s="54">
        <f t="shared" ref="D101:L101" si="28">D102+D103+D104</f>
        <v>0</v>
      </c>
      <c r="E101" s="54">
        <f t="shared" si="28"/>
        <v>0</v>
      </c>
      <c r="F101" s="54">
        <f t="shared" si="28"/>
        <v>0</v>
      </c>
      <c r="G101" s="54">
        <f t="shared" si="28"/>
        <v>0</v>
      </c>
      <c r="H101" s="54">
        <f t="shared" si="28"/>
        <v>0</v>
      </c>
      <c r="I101" s="54">
        <f t="shared" si="28"/>
        <v>0</v>
      </c>
      <c r="J101" s="54">
        <f t="shared" si="28"/>
        <v>0</v>
      </c>
      <c r="K101" s="54">
        <f t="shared" si="28"/>
        <v>0</v>
      </c>
      <c r="L101" s="54">
        <f t="shared" si="28"/>
        <v>0</v>
      </c>
    </row>
    <row r="102" spans="1:12" x14ac:dyDescent="0.2">
      <c r="A102" s="60"/>
      <c r="B102" s="41">
        <v>2315120</v>
      </c>
      <c r="C102" s="40" t="s">
        <v>155</v>
      </c>
      <c r="D102" s="47"/>
      <c r="E102" s="47"/>
      <c r="F102" s="42">
        <f>D102+E102</f>
        <v>0</v>
      </c>
      <c r="G102" s="47"/>
      <c r="H102" s="48"/>
      <c r="I102" s="48">
        <f>G102+H102</f>
        <v>0</v>
      </c>
      <c r="J102" s="47">
        <f>D102+G102</f>
        <v>0</v>
      </c>
      <c r="K102" s="47">
        <f>E102+H102</f>
        <v>0</v>
      </c>
      <c r="L102" s="49">
        <f>J102+K102</f>
        <v>0</v>
      </c>
    </row>
    <row r="103" spans="1:12" x14ac:dyDescent="0.2">
      <c r="A103" s="60"/>
      <c r="B103" s="41"/>
      <c r="C103" s="40"/>
      <c r="D103" s="47"/>
      <c r="E103" s="47"/>
      <c r="F103" s="42">
        <f>D103+E103</f>
        <v>0</v>
      </c>
      <c r="G103" s="47"/>
      <c r="H103" s="48"/>
      <c r="I103" s="48">
        <f>G103+H103</f>
        <v>0</v>
      </c>
      <c r="J103" s="47">
        <f>D103+G103</f>
        <v>0</v>
      </c>
      <c r="K103" s="47">
        <f>E103+H103</f>
        <v>0</v>
      </c>
      <c r="L103" s="49">
        <f>J103+K103</f>
        <v>0</v>
      </c>
    </row>
    <row r="104" spans="1:12" x14ac:dyDescent="0.2">
      <c r="A104" s="60"/>
      <c r="B104" s="41"/>
      <c r="C104" s="40"/>
      <c r="D104" s="47"/>
      <c r="E104" s="47"/>
      <c r="F104" s="42">
        <f>D104+E104</f>
        <v>0</v>
      </c>
      <c r="G104" s="47"/>
      <c r="H104" s="48"/>
      <c r="I104" s="48">
        <f>G104+H104</f>
        <v>0</v>
      </c>
      <c r="J104" s="47">
        <f>D104+G104</f>
        <v>0</v>
      </c>
      <c r="K104" s="47">
        <f>E104+H104</f>
        <v>0</v>
      </c>
      <c r="L104" s="49">
        <f>J104+K104</f>
        <v>0</v>
      </c>
    </row>
    <row r="105" spans="1:12" ht="13.5" thickBot="1" x14ac:dyDescent="0.25">
      <c r="A105" s="61"/>
      <c r="B105" s="62"/>
      <c r="C105" s="63" t="s">
        <v>156</v>
      </c>
      <c r="D105" s="64">
        <f t="shared" ref="D105:L105" si="29">D8+D31+D34+D95+D99+D101</f>
        <v>30505000</v>
      </c>
      <c r="E105" s="64">
        <f t="shared" si="29"/>
        <v>0</v>
      </c>
      <c r="F105" s="64">
        <f t="shared" si="29"/>
        <v>30505000</v>
      </c>
      <c r="G105" s="64">
        <f t="shared" si="29"/>
        <v>1990000</v>
      </c>
      <c r="H105" s="64">
        <f t="shared" si="29"/>
        <v>0</v>
      </c>
      <c r="I105" s="64">
        <f t="shared" si="29"/>
        <v>1990000</v>
      </c>
      <c r="J105" s="64">
        <f t="shared" si="29"/>
        <v>32495000</v>
      </c>
      <c r="K105" s="64">
        <f t="shared" si="29"/>
        <v>0</v>
      </c>
      <c r="L105" s="65">
        <f t="shared" si="29"/>
        <v>32495000</v>
      </c>
    </row>
    <row r="108" spans="1:12" ht="31.5" x14ac:dyDescent="0.25">
      <c r="C108" s="87" t="s">
        <v>160</v>
      </c>
      <c r="D108" s="88"/>
      <c r="E108" s="88"/>
      <c r="F108" s="88"/>
      <c r="G108" s="89" t="s">
        <v>161</v>
      </c>
      <c r="H108" s="89"/>
      <c r="I108" s="89"/>
    </row>
    <row r="110" spans="1:12" ht="31.5" customHeight="1" x14ac:dyDescent="0.25">
      <c r="C110" s="90" t="s">
        <v>162</v>
      </c>
      <c r="G110" s="91" t="s">
        <v>163</v>
      </c>
      <c r="H110" s="91"/>
      <c r="I110" s="91"/>
    </row>
  </sheetData>
  <mergeCells count="9">
    <mergeCell ref="J6:L6"/>
    <mergeCell ref="G110:I110"/>
    <mergeCell ref="G108:I108"/>
    <mergeCell ref="C4:I4"/>
    <mergeCell ref="A6:A7"/>
    <mergeCell ref="B6:B7"/>
    <mergeCell ref="C6:C7"/>
    <mergeCell ref="D6:F6"/>
    <mergeCell ref="G6:I6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Mele</dc:creator>
  <cp:lastModifiedBy>Financa</cp:lastModifiedBy>
  <cp:lastPrinted>2020-02-03T14:50:18Z</cp:lastPrinted>
  <dcterms:created xsi:type="dcterms:W3CDTF">2020-01-15T12:48:25Z</dcterms:created>
  <dcterms:modified xsi:type="dcterms:W3CDTF">2020-02-03T14:53:42Z</dcterms:modified>
</cp:coreProperties>
</file>